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tabRatio="676" activeTab="7"/>
  </bookViews>
  <sheets>
    <sheet name="KAPAK" sheetId="10" r:id="rId1"/>
    <sheet name="DEĞERLENDİRME" sheetId="6" r:id="rId2"/>
    <sheet name="İCMAL" sheetId="9" r:id="rId3"/>
    <sheet name="SEKTÖREL DAĞILIM" sheetId="2" r:id="rId4"/>
    <sheet name="TR-İST KARŞILAŞTIRMA" sheetId="3" r:id="rId5"/>
    <sheet name="İST 2020-2021 KARŞILAŞTIRMA" sheetId="4" r:id="rId6"/>
    <sheet name="İST 2021 YATIRIMLARI" sheetId="5" r:id="rId7"/>
    <sheet name="Sayfa2" sheetId="12" r:id="rId8"/>
  </sheets>
  <definedNames>
    <definedName name="_xlnm._FilterDatabase" localSheetId="2" hidden="1">İCMAL!$A$10:$N$77</definedName>
    <definedName name="_xlnm.Print_Area" localSheetId="1">DEĞERLENDİRME!$A$1:$L$28</definedName>
    <definedName name="_xlnm.Print_Area" localSheetId="2">İCMAL!$A$1:$N$324</definedName>
    <definedName name="_xlnm.Print_Area" localSheetId="5">'İST 2020-2021 KARŞILAŞTIRMA'!$A$2:$F$10</definedName>
    <definedName name="_xlnm.Print_Area" localSheetId="6">'İST 2021 YATIRIMLARI'!$A$1:$E$17</definedName>
    <definedName name="_xlnm.Print_Area" localSheetId="0">KAPAK!$A$1:$G$38</definedName>
    <definedName name="_xlnm.Print_Area" localSheetId="3">'SEKTÖREL DAĞILIM'!$A$1:$G$15</definedName>
    <definedName name="_xlnm.Print_Area" localSheetId="4">'TR-İST KARŞILAŞTIRMA'!$A$2:$E$9</definedName>
    <definedName name="_xlnm.Print_Titles" localSheetId="2">İCMAL!$4:$7</definedName>
  </definedNames>
  <calcPr calcId="162913" calcMode="manual"/>
</workbook>
</file>

<file path=xl/calcChain.xml><?xml version="1.0" encoding="utf-8"?>
<calcChain xmlns="http://schemas.openxmlformats.org/spreadsheetml/2006/main">
  <c r="C7" i="5" l="1"/>
  <c r="D7" i="5"/>
  <c r="E7" i="5"/>
  <c r="B7" i="5"/>
  <c r="B6" i="4"/>
  <c r="I306" i="9"/>
  <c r="D6" i="2" s="1"/>
  <c r="J306" i="9"/>
  <c r="K306" i="9"/>
  <c r="E6" i="2" s="1"/>
  <c r="L306" i="9"/>
  <c r="M306" i="9"/>
  <c r="N306" i="9"/>
  <c r="F6" i="2" s="1"/>
  <c r="I296" i="9"/>
  <c r="D7" i="2" s="1"/>
  <c r="J296" i="9"/>
  <c r="K296" i="9"/>
  <c r="E7" i="2" s="1"/>
  <c r="L296" i="9"/>
  <c r="M296" i="9"/>
  <c r="N296" i="9"/>
  <c r="F7" i="2" s="1"/>
  <c r="N279" i="9"/>
  <c r="F11" i="2" s="1"/>
  <c r="J279" i="9"/>
  <c r="K279" i="9"/>
  <c r="E11" i="2" s="1"/>
  <c r="L279" i="9"/>
  <c r="M279" i="9"/>
  <c r="I279" i="9"/>
  <c r="D11" i="2" s="1"/>
  <c r="J266" i="9"/>
  <c r="K266" i="9"/>
  <c r="E12" i="2" s="1"/>
  <c r="L266" i="9"/>
  <c r="M266" i="9"/>
  <c r="N266" i="9"/>
  <c r="F12" i="2" s="1"/>
  <c r="I266" i="9"/>
  <c r="D12" i="2" s="1"/>
  <c r="C13" i="2"/>
  <c r="J200" i="9"/>
  <c r="K200" i="9"/>
  <c r="E9" i="2" s="1"/>
  <c r="L200" i="9"/>
  <c r="M200" i="9"/>
  <c r="N200" i="9"/>
  <c r="F9" i="2" s="1"/>
  <c r="I200" i="9"/>
  <c r="D9" i="2" s="1"/>
  <c r="J77" i="9"/>
  <c r="K77" i="9"/>
  <c r="E8" i="2" s="1"/>
  <c r="L77" i="9"/>
  <c r="M77" i="9"/>
  <c r="N77" i="9"/>
  <c r="F8" i="2" s="1"/>
  <c r="I77" i="9"/>
  <c r="D8" i="2" s="1"/>
  <c r="I305" i="9"/>
  <c r="J305" i="9"/>
  <c r="K305" i="9"/>
  <c r="L305" i="9"/>
  <c r="M305" i="9"/>
  <c r="N305" i="9"/>
  <c r="H305" i="9"/>
  <c r="I295" i="9"/>
  <c r="J295" i="9"/>
  <c r="K295" i="9"/>
  <c r="L295" i="9"/>
  <c r="M295" i="9"/>
  <c r="N295" i="9"/>
  <c r="H295" i="9"/>
  <c r="I278" i="9"/>
  <c r="J278" i="9"/>
  <c r="K278" i="9"/>
  <c r="L278" i="9"/>
  <c r="M278" i="9"/>
  <c r="N278" i="9"/>
  <c r="H278" i="9"/>
  <c r="I265" i="9"/>
  <c r="J265" i="9"/>
  <c r="K265" i="9"/>
  <c r="L265" i="9"/>
  <c r="M265" i="9"/>
  <c r="N265" i="9"/>
  <c r="H265" i="9"/>
  <c r="I224" i="9"/>
  <c r="D10" i="2" s="1"/>
  <c r="J224" i="9"/>
  <c r="K224" i="9"/>
  <c r="E10" i="2" s="1"/>
  <c r="L224" i="9"/>
  <c r="M224" i="9"/>
  <c r="N224" i="9"/>
  <c r="F10" i="2" s="1"/>
  <c r="H224" i="9"/>
  <c r="I199" i="9"/>
  <c r="J199" i="9"/>
  <c r="K199" i="9"/>
  <c r="L199" i="9"/>
  <c r="M199" i="9"/>
  <c r="N199" i="9"/>
  <c r="H199" i="9"/>
  <c r="I76" i="9"/>
  <c r="J76" i="9"/>
  <c r="K76" i="9"/>
  <c r="L76" i="9"/>
  <c r="M76" i="9"/>
  <c r="N76" i="9"/>
  <c r="H76" i="9"/>
  <c r="B7" i="3" l="1"/>
  <c r="F13" i="2" l="1"/>
  <c r="E13" i="2"/>
  <c r="H310" i="9"/>
  <c r="I310" i="9"/>
  <c r="J310" i="9"/>
  <c r="H314" i="9"/>
  <c r="I314" i="9"/>
  <c r="J314" i="9"/>
  <c r="I315" i="9" l="1"/>
  <c r="H315" i="9"/>
  <c r="J315" i="9"/>
  <c r="F6" i="4"/>
  <c r="E6" i="3"/>
  <c r="E6" i="4"/>
  <c r="D6" i="3"/>
  <c r="K314" i="9"/>
  <c r="L314" i="9"/>
  <c r="M314" i="9"/>
  <c r="F7" i="4" l="1"/>
  <c r="E7" i="4"/>
  <c r="B7" i="4"/>
  <c r="D13" i="2" l="1"/>
  <c r="C6" i="3" l="1"/>
  <c r="C7" i="3" s="1"/>
  <c r="C6" i="4"/>
  <c r="C7" i="4" s="1"/>
  <c r="E7" i="3"/>
  <c r="D7" i="3"/>
  <c r="N314" i="9" l="1"/>
  <c r="K310" i="9"/>
  <c r="K315" i="9" s="1"/>
  <c r="L310" i="9"/>
  <c r="L315" i="9" s="1"/>
  <c r="M310" i="9"/>
  <c r="M315" i="9" s="1"/>
  <c r="N310" i="9"/>
  <c r="N315" i="9" l="1"/>
  <c r="IED231" i="9"/>
</calcChain>
</file>

<file path=xl/sharedStrings.xml><?xml version="1.0" encoding="utf-8"?>
<sst xmlns="http://schemas.openxmlformats.org/spreadsheetml/2006/main" count="1836" uniqueCount="672">
  <si>
    <t>TOPLAM</t>
  </si>
  <si>
    <t>SEKTÖRÜN ADI</t>
  </si>
  <si>
    <t>PROJE SAYISI</t>
  </si>
  <si>
    <t>PROJE TUTARI</t>
  </si>
  <si>
    <t xml:space="preserve">TARIM SEKTÖRÜ TOPLAMI </t>
  </si>
  <si>
    <t>MADENCİLİK SEKTÖRÜ TOPLAMI</t>
  </si>
  <si>
    <t>İMALAT SEKTÖRÜ TOPLAMI</t>
  </si>
  <si>
    <t>ENERJİ SEKTÖRÜ TOPLAMI</t>
  </si>
  <si>
    <t>ULAŞTIRMA SEKTÖRÜ TOPLAMI</t>
  </si>
  <si>
    <t>EĞİTİM SEKTÖRÜ TOPLAMI</t>
  </si>
  <si>
    <t>SAĞLIK SEKTÖRÜ TOPLAMI</t>
  </si>
  <si>
    <t>İSTANBUL GENEL TOPLAM</t>
  </si>
  <si>
    <t>TÜRKİYE</t>
  </si>
  <si>
    <t xml:space="preserve">İSTANBUL </t>
  </si>
  <si>
    <t>ÖNCEKİ YIL SONU İTİBARI 
İLE HARCAMA</t>
  </si>
  <si>
    <t>CARİ YIL YATIRIMI</t>
  </si>
  <si>
    <t>MAHALLİ İDARE*</t>
  </si>
  <si>
    <t xml:space="preserve">NOT: </t>
  </si>
  <si>
    <t>* Dış kredi ile yürütülen mahalli İdareler projelerini kapsar.</t>
  </si>
  <si>
    <t>1-</t>
  </si>
  <si>
    <t>2-</t>
  </si>
  <si>
    <t>3-</t>
  </si>
  <si>
    <t>5-</t>
  </si>
  <si>
    <t xml:space="preserve">     6-</t>
  </si>
  <si>
    <t>GENEL BÜTÇE</t>
  </si>
  <si>
    <t>İSTANBULUN TÜRKİYE 
İÇİNDEKİ PAYI</t>
  </si>
  <si>
    <t xml:space="preserve">Bu projelerin; </t>
  </si>
  <si>
    <t>4-</t>
  </si>
  <si>
    <t>Sektörü</t>
  </si>
  <si>
    <t>Yeri</t>
  </si>
  <si>
    <t>Karakteristiği</t>
  </si>
  <si>
    <t>Dış 
Kredi</t>
  </si>
  <si>
    <t>Toplam</t>
  </si>
  <si>
    <t>Hibe</t>
  </si>
  <si>
    <t>Ulaştırma-Haberleşme</t>
  </si>
  <si>
    <t>D-100 Devlet Yolu Gebze-İzmit Kesimi İkilemesi ve Toplama Yolları İnşaatı (MD)</t>
  </si>
  <si>
    <t xml:space="preserve">D.K.H. (İKTİSADİ) SEKTÖRÜ TOPLAMI </t>
  </si>
  <si>
    <t xml:space="preserve">D.K.H. (SOSYAL) SEKTÖRÜ TOPLAMI </t>
  </si>
  <si>
    <t xml:space="preserve">  NOT: İstanbul'da yürütülen projelerin bilgileri olup, İstanbul'un da aralarında yer aldığı birkaç ilde sürdürülmekte olan toplu projeleri kapsamaz.    
</t>
  </si>
  <si>
    <t>Üç Katlı Büyük İstanbul Tüneli</t>
  </si>
  <si>
    <t>İstanbul</t>
  </si>
  <si>
    <t>Hızlı Tren Depo Yapımı</t>
  </si>
  <si>
    <t>Ankara, İstanbul</t>
  </si>
  <si>
    <t>ARTIŞ-DEĞİŞİM  ORANI</t>
  </si>
  <si>
    <t>ULAŞTIRMA VE ALTYAPI BAKANLIĞI</t>
  </si>
  <si>
    <t>ULAŞTIRMA -HABERLEŞME SEKTÖRÜ</t>
  </si>
  <si>
    <t xml:space="preserve">Proje Tutarı </t>
  </si>
  <si>
    <t>Etüt-Proje</t>
  </si>
  <si>
    <t>KARAYOLLARI GENEL MÜDÜRLÜĞÜ</t>
  </si>
  <si>
    <t>BY BSK (43,50 km)</t>
  </si>
  <si>
    <t>TCDD İŞLETMESİ GENEL MÜDÜRLÜĞÜ</t>
  </si>
  <si>
    <t>Ankara-İstanbul Hızlı Tren</t>
  </si>
  <si>
    <t>Hızlı Tren Setleri</t>
  </si>
  <si>
    <t>2005
2010</t>
  </si>
  <si>
    <t>Hızlı Tren Seti (10 adet)</t>
  </si>
  <si>
    <t>Depo Sahası (3900 m²), Müşavirlik/Kontrollük</t>
  </si>
  <si>
    <t>İstanbul, Kocaeli</t>
  </si>
  <si>
    <t>Ekspres Yol (38 km)</t>
  </si>
  <si>
    <t>Gebze-Haydarpaşa ve Sirkeci-Halkalı Banliyö Hatlarının İyileştirilmesi</t>
  </si>
  <si>
    <t>Elektrikli Tren Seti, Elektromekanik (76,60 km), Hat ilavesi (63 km), Müşavirlik</t>
  </si>
  <si>
    <t>Mühendislik ve Müşavirlik Hizmetleri</t>
  </si>
  <si>
    <t>Müşavirlik</t>
  </si>
  <si>
    <t>Bölünmüş Yol (178 km)</t>
  </si>
  <si>
    <t>Edirne, İstanbul, Tekirdağ</t>
  </si>
  <si>
    <t>İstanbul, Tekirdağ</t>
  </si>
  <si>
    <t>Müşavirlik, Uygulama Projesi</t>
  </si>
  <si>
    <t>Bölünmüş Yol (15 km)</t>
  </si>
  <si>
    <t>Bölünmüş Yol (16 km)</t>
  </si>
  <si>
    <t>2006
2023</t>
  </si>
  <si>
    <t>Lojistik Merkez</t>
  </si>
  <si>
    <t>2019
2023</t>
  </si>
  <si>
    <t>Halkalı-Kapıkule Yüksek Standartlı Demiryolu</t>
  </si>
  <si>
    <t>2007
2024</t>
  </si>
  <si>
    <t>Edirne, İstanbul, Kırklareli, Tekirdağ</t>
  </si>
  <si>
    <t>Çerkezköy-Kapıkule</t>
  </si>
  <si>
    <t>Kontrollük, Müşavirlik, Yüksek Standartlı Demiryolu (153 km)</t>
  </si>
  <si>
    <t>2007
2023</t>
  </si>
  <si>
    <t xml:space="preserve">Sabiha Gökçen Havalimanı Metro Bağlantıları </t>
  </si>
  <si>
    <t xml:space="preserve">Mühendislik-Müşavirlik </t>
  </si>
  <si>
    <t>İSTANBUL BÜYÜKŞEHİR BELEDİYESİ</t>
  </si>
  <si>
    <t>Metro Aracı (150 adet), Raylı Sistem İnşaat+Elektromekanik (20 km)</t>
  </si>
  <si>
    <t>2007
2021</t>
  </si>
  <si>
    <t>Araç Alımı</t>
  </si>
  <si>
    <t>Metro Aracı (150 adet)</t>
  </si>
  <si>
    <t>İnşaat+Elektromekanik</t>
  </si>
  <si>
    <t>Raylı Sistem Araç Alımı</t>
  </si>
  <si>
    <t>Kabataş-Mecidiyeköy-Mahmutbey Metro Hattı</t>
  </si>
  <si>
    <t>Metro Aracı (68 adet)</t>
  </si>
  <si>
    <t>Metro Aracı (300 adet), Raylı Sistem (24,50 km), Raylı Sistem Elektromekanik (24,50 km)</t>
  </si>
  <si>
    <t>2008
2024</t>
  </si>
  <si>
    <t>2015
2022</t>
  </si>
  <si>
    <t>2015
2024</t>
  </si>
  <si>
    <t>Boğaziçi ve FSM Köprülerinin Bakımı, Onarımı ve Yapısal Takviyeleri İle Mühendislik ve Müşavirlik Hizmetleri</t>
  </si>
  <si>
    <t>Bölünmüş Yol (26 km)</t>
  </si>
  <si>
    <t>Güçlendirme (2 adet), Müşavirlik</t>
  </si>
  <si>
    <t>2010
2022</t>
  </si>
  <si>
    <t>2010
2023</t>
  </si>
  <si>
    <t>KIYI EMNİYETİ GENEL MÜDÜRLÜĞÜ</t>
  </si>
  <si>
    <t>Türk Boğazları Gemi Trafik Hizmetleri Sistem Yükseltilmesi ve İlavesi</t>
  </si>
  <si>
    <t>Şile-Ağva-Kandıra-Kaynarca</t>
  </si>
  <si>
    <t>Çanakkale, İstanbul</t>
  </si>
  <si>
    <t>İstanbul, Kocaeli, Sakarya</t>
  </si>
  <si>
    <t>2011
2023</t>
  </si>
  <si>
    <t>Rad.Göz.Sis., Sistem Yazılımı</t>
  </si>
  <si>
    <t>BY BSK (64,50 km)</t>
  </si>
  <si>
    <t>Bakırköy-Bahçelievler-Kirazlı Metro Hattı</t>
  </si>
  <si>
    <t>Metro Aracı (72 adet), Müşavirlik, Raylı Sistem İnşaat+Elektromekanik (8,90 km)</t>
  </si>
  <si>
    <t>2013
2023</t>
  </si>
  <si>
    <t>2014
2023</t>
  </si>
  <si>
    <t>Kılavuzluk, Fener ve Tahlisiye İstasyonları İnşaatı</t>
  </si>
  <si>
    <t>Deniz Vasıtalarının Havuzlama ve Bakım-Onarımı</t>
  </si>
  <si>
    <t>Dudullu-Bostancı Metro Hattı</t>
  </si>
  <si>
    <t>Ataköy-İkitelli Metro Hattı</t>
  </si>
  <si>
    <t>İstanbul, İzmir, Samsun</t>
  </si>
  <si>
    <t>Gemi Bakım Onarımı</t>
  </si>
  <si>
    <t>Raylı Sistem İnşaat+Elektromekanik (14,30 km)</t>
  </si>
  <si>
    <t>Metro Aracı (72 adet), Raylı Sistem İnşaat+Elektromekanik (13,40 km)</t>
  </si>
  <si>
    <t>Raylı Sistem İnşaat+Elektromekanik (13,40 km)</t>
  </si>
  <si>
    <t>2019
2022</t>
  </si>
  <si>
    <t xml:space="preserve">Yenikapı-İncirli-Sefaköy Metro Hattı </t>
  </si>
  <si>
    <t>Çekmeköy-Sultanbeyli Metro Hattı</t>
  </si>
  <si>
    <t>Müşavirlik, Raylı Sistem İnşaat+Elektromekanik (14,22 km)</t>
  </si>
  <si>
    <t>Metro Aracı (56 adet), Raylı Sistem İnşaat+Elektromekanik (13 km)</t>
  </si>
  <si>
    <t>Metro Aracı (240 adet)</t>
  </si>
  <si>
    <t>Metro Aracı (150 adet), Raylı Sistem İnşaat+Elektromekanik (10,90 km)</t>
  </si>
  <si>
    <t>2016
2023</t>
  </si>
  <si>
    <t>Kirazlı-Halkalı Metro Hattı</t>
  </si>
  <si>
    <t>Metro Aracı (272 adet), Raylı Sist. Siny. (36,50 km), Raylı Sistem İnşaat+Elektromekanik (9,70 km)</t>
  </si>
  <si>
    <t>2018
2022</t>
  </si>
  <si>
    <t>2017
2024</t>
  </si>
  <si>
    <t>Eminönü-Alibeyköy Tramvay Hattı</t>
  </si>
  <si>
    <t>İstanbul Metroları Araç Alımı</t>
  </si>
  <si>
    <t>Dudullu - Bostancı Metro Hattı</t>
  </si>
  <si>
    <t>Başakşehir-Kayaşehir Metro Hattı</t>
  </si>
  <si>
    <t>Mahmutbey-Bahçeşehir Metro Hattı</t>
  </si>
  <si>
    <t>İstanbul Yeni Havalimanı Raylı Sistem Bağlantıları</t>
  </si>
  <si>
    <t>Gayrettepe-İstanbul Yeni Havalimanı Metro Hattı</t>
  </si>
  <si>
    <t>Halkalı-İstanbul Yeni Havalimanı Metro Hattı</t>
  </si>
  <si>
    <t>Metro Aracı (320 adet)</t>
  </si>
  <si>
    <t>Metro Aracı (64 adet)</t>
  </si>
  <si>
    <t>Metro Aracı (64 adet), Raylı Sistem İnşaat+Elektromekanik (6 km)</t>
  </si>
  <si>
    <t>Metro Aracı (176 adet), Müşavirlik, Raylı Sistem İnşaat+Elektromekanik (69 km)</t>
  </si>
  <si>
    <t>Raylı Sistem İnşaat+Elektromekanik (37,50 km)</t>
  </si>
  <si>
    <t>Raylı Sistem İnşaat+Elektromekanik (31,50 km)</t>
  </si>
  <si>
    <t>2016
2024</t>
  </si>
  <si>
    <t>2016
2021</t>
  </si>
  <si>
    <t>2017
2023</t>
  </si>
  <si>
    <t>TCDD  İŞLETMESİ GENEL MÜDÜRLÜĞÜ</t>
  </si>
  <si>
    <t>Kılavuzluk Hizmet Botu</t>
  </si>
  <si>
    <t>KEGM Yeşilyurt Fener İskelesi</t>
  </si>
  <si>
    <t>Sarıyer Kilyos Tüneli</t>
  </si>
  <si>
    <t>Etüt-Proje, Müşavirlik</t>
  </si>
  <si>
    <t>İskele (1 adet)</t>
  </si>
  <si>
    <t>Bağlantı Yolu (1 km), Çift Tüp Karayolu Tüneli (7.025 m)</t>
  </si>
  <si>
    <t>Çanakkale, İstanbul, İzmir</t>
  </si>
  <si>
    <t>2017
2022</t>
  </si>
  <si>
    <t>2017
2021</t>
  </si>
  <si>
    <t>TÜRKİYE RADYO-TELEVİZYON KURUMU</t>
  </si>
  <si>
    <t>Vezneciler - Arnavutköy Metro Hattı</t>
  </si>
  <si>
    <t>Tramvay Aracı Alımı</t>
  </si>
  <si>
    <t>TRT İstanbul Müdürlüğü Harbiye Binası Restorasyonu</t>
  </si>
  <si>
    <t>Metro Aracı (105 adet), Raylı Sistem İnşaat+Elektromekanik (32,65 km), Revize Fizibilite Etüdü</t>
  </si>
  <si>
    <t>Tramvay Aracı (57 adet)</t>
  </si>
  <si>
    <t>Restorasyon</t>
  </si>
  <si>
    <t>2018
2023</t>
  </si>
  <si>
    <t>METEOROLOJİ GENEL MÜDÜRLÜĞÜ</t>
  </si>
  <si>
    <t>Makine-Teçhizat</t>
  </si>
  <si>
    <t>Muhtelif İşler</t>
  </si>
  <si>
    <t>2020
2020</t>
  </si>
  <si>
    <t>EĞİTİM SEKTÖRÜ</t>
  </si>
  <si>
    <t>Eğitim</t>
  </si>
  <si>
    <t>MİLLİ EĞİTİM BAKANLIĞI</t>
  </si>
  <si>
    <t>GALATASARAY ÜNİVERSİTESİ</t>
  </si>
  <si>
    <t>Fen Lisesi İnşaatları</t>
  </si>
  <si>
    <t>Derslik ve Merkezi Birimler</t>
  </si>
  <si>
    <t>İstanbul, İzmir, Kars, Mardin</t>
  </si>
  <si>
    <t>Yönetim (40 m²)</t>
  </si>
  <si>
    <t>1996
2021</t>
  </si>
  <si>
    <t>YILDIZ TEKNİK ÜNİVERSİTESİ</t>
  </si>
  <si>
    <t>İSTANBUL ÜNİVERSİTESİ</t>
  </si>
  <si>
    <t>2019
2021</t>
  </si>
  <si>
    <t>2020
2023</t>
  </si>
  <si>
    <t>İSTANBUL TEKNİK ÜNİVERSİTESİ</t>
  </si>
  <si>
    <t>MARMARA ÜNİVERSİTESİ</t>
  </si>
  <si>
    <t>2018
2021</t>
  </si>
  <si>
    <t>TÜRK-ALMAN ÜNİVERSİTESİ</t>
  </si>
  <si>
    <t>BOĞAZİÇİ ÜNİVERSİTESİ</t>
  </si>
  <si>
    <t>MİMAR SİNAN GÜZEL SANATLAR ÜNİVERSİTESİ</t>
  </si>
  <si>
    <t>Arkeoloji, Mimarlık Tarihi ve Kültürel Miras Projesi</t>
  </si>
  <si>
    <t>Tophane-i Amire Binası Onarım ve Çevre Düzenlemesi</t>
  </si>
  <si>
    <t>Diğer Çevre Düzenlemesi, Etüt-Proje, Restorasyon</t>
  </si>
  <si>
    <t>2011
2021</t>
  </si>
  <si>
    <t>2011
2022</t>
  </si>
  <si>
    <t>İSTANBUL MEDENİYET ÜNİVERSİTESİ</t>
  </si>
  <si>
    <t>TÜRKİYE YAZMA ESERLER KURUMU BAŞKANLIĞI</t>
  </si>
  <si>
    <t>Muhtelif Etüt Proje İşleri</t>
  </si>
  <si>
    <t>Binbir (1001) Eser Projesi</t>
  </si>
  <si>
    <t>Yayın</t>
  </si>
  <si>
    <t>2012
2023</t>
  </si>
  <si>
    <t>2012
2021</t>
  </si>
  <si>
    <t>KÜLTÜR VE TURİZM BAKANLIĞI</t>
  </si>
  <si>
    <t>Nafi Baba Tekkesi Restitüsyonu ve Şehitlik Restorasyonu</t>
  </si>
  <si>
    <t>Ulusal Film Arşivi ve Sinema Müzesi</t>
  </si>
  <si>
    <t>Resim ve Heykel Müzesi</t>
  </si>
  <si>
    <t>Etüt-Proje, Müşavirlik, Restorasyon</t>
  </si>
  <si>
    <t>Bakım Onarım, Etüt-Proje, Müşavirlik, Tefrişat, Uygulama Yazılımı</t>
  </si>
  <si>
    <t>2013
2021</t>
  </si>
  <si>
    <t>GENÇLİK VE SPOR BAKANLIĞI</t>
  </si>
  <si>
    <t>Çeşitli Ünitelerin Etüt Projesi</t>
  </si>
  <si>
    <t>Sur-ı Sultani Bölgesi Bütünleşik Restorasyon İşleri</t>
  </si>
  <si>
    <t>İl Spor Tesisleri</t>
  </si>
  <si>
    <t>Eğitim (1.955 m²)</t>
  </si>
  <si>
    <t>İnşaat</t>
  </si>
  <si>
    <t>2014
2022</t>
  </si>
  <si>
    <t>DEVLET ARŞİVLERİ BAŞKANLIĞI</t>
  </si>
  <si>
    <t>Nusretiye Kasrı Restorasyonu</t>
  </si>
  <si>
    <t>Yıldız Sarayı Bütünleşik Restorasyon İşleri</t>
  </si>
  <si>
    <t>Kıymetli Arşiv Malzemesinin Tasnifi ve Dijital Ortama Aktarılması</t>
  </si>
  <si>
    <t>BİT, Etüt-Proje, Müşavirlik, Makine-Teçhizat</t>
  </si>
  <si>
    <t>SAĞLIK BİLİMLERİ ÜNİVERSİTESİ</t>
  </si>
  <si>
    <t>Tarihi Türk Müziği Araştırmaları ve Multimedya Arşivi</t>
  </si>
  <si>
    <t>Araştırma Desteği, BİT, Etüt-Proje, Müşavirlik, Makine-Teçhizat</t>
  </si>
  <si>
    <t>Kilyos Kampüsü</t>
  </si>
  <si>
    <t>Taşkışla ve Maçka Binaları Restorasyonu</t>
  </si>
  <si>
    <t>Fen Edebiyat Fakültesi Restorasyonu</t>
  </si>
  <si>
    <t>Davutpaşa Kampüsü Misafirhane Binası Restorasyonu</t>
  </si>
  <si>
    <t>Barınma (80 m²), Eğitim (50 m²)</t>
  </si>
  <si>
    <t>Çevre Düzenlemesi, Etüt-Proje, Restorasyon</t>
  </si>
  <si>
    <t>DİYANET İŞLERİ BAŞKANLIĞI</t>
  </si>
  <si>
    <t>MİLLİ SARAYLAR İDARESİ BAŞKANLIĞI</t>
  </si>
  <si>
    <t>Devralınan Tesislerin Bakım ve Onarımı</t>
  </si>
  <si>
    <t>Erken Dönem Konulu Türk Filmleri ile Belge Filmlerinin Restorasyonu</t>
  </si>
  <si>
    <t>İstanbul Atatürk Kültür Merkezi</t>
  </si>
  <si>
    <t>Bakım Onarım</t>
  </si>
  <si>
    <t>Bakım Onarım, Makine-Teçhizat, Müşavirlik/Kontrollük</t>
  </si>
  <si>
    <t>İSTANBUL ÜNİVERSİTESİ- CERRAHPAŞA</t>
  </si>
  <si>
    <t>Mühendislik Fakültesi C,D,E,F Blokları</t>
  </si>
  <si>
    <t>Sağlık Bilimleri Fakültesi</t>
  </si>
  <si>
    <t>Tarihi Binaların Onarım ve Restorasyonu</t>
  </si>
  <si>
    <t>Tarihi Su Sarnıcının Restorasyonu</t>
  </si>
  <si>
    <t>Eğitim (300 m²)</t>
  </si>
  <si>
    <t>Kampüs Altyapısı</t>
  </si>
  <si>
    <t>Yayın Alımı</t>
  </si>
  <si>
    <t>Büyük Onarım</t>
  </si>
  <si>
    <t>Doğalgaz Dönüşümü, Elektrik hattı, Kampüs İçi Yol, Kanalizasyon hattı, Peyzaj, Su isale hattı, Telefon hattı</t>
  </si>
  <si>
    <t>Basılı Yayın Alımı, Elektronik Yayın Alımı</t>
  </si>
  <si>
    <t>Bakım Onarım, BİT, Kesin Hesap, Makine-Teçhizat</t>
  </si>
  <si>
    <t>Büyük Onarım, Güçlendirme, Restorasyon</t>
  </si>
  <si>
    <t>2020
2022</t>
  </si>
  <si>
    <t>2020
2021</t>
  </si>
  <si>
    <t>TÜRK TARİH KURUMU BAŞKANLIĞI</t>
  </si>
  <si>
    <t>Kandilli Kampüsü Yapı Laboratuvarı</t>
  </si>
  <si>
    <t>Kuzey Kampüs Laboratuvar Binası</t>
  </si>
  <si>
    <t>Feriye Sarayları Müştemilatı  Onarımı</t>
  </si>
  <si>
    <t>Yağlı Boya Tabloların Kimliklendirilmesi</t>
  </si>
  <si>
    <t>Destekler, Donanım Onarımı, Makine-Teçhizat</t>
  </si>
  <si>
    <t>Bakım Onarım, BİT, Makine-Teçhizat, T-12 (1 adet), T-22 (1 adet)</t>
  </si>
  <si>
    <t>Bakım Onarım, Makine-Teçhizat</t>
  </si>
  <si>
    <t>Sultanahmet Yerleşkesi Rektörlük Bina Restorasyonu</t>
  </si>
  <si>
    <t>Topkapı Sarayı Restorasyonu</t>
  </si>
  <si>
    <t>Mekteb-i Tıbbiye-i Şahane Binası 2. Etap Restorasyonu</t>
  </si>
  <si>
    <t>Açık ve Kapalı Spor Tesisleri</t>
  </si>
  <si>
    <t>Spor Tesislerinin Bakım Onarımı</t>
  </si>
  <si>
    <t>Bakım Onarım, BİT, Makine-Teçhizat</t>
  </si>
  <si>
    <t>Restorasyon (1 adet)</t>
  </si>
  <si>
    <t>SAĞLIK SEKTÖRÜ</t>
  </si>
  <si>
    <t>Sağlık</t>
  </si>
  <si>
    <t>SAĞLIK BAKANLIĞI</t>
  </si>
  <si>
    <t>İstanbul Seyrantepe Sağlık Kampüsü</t>
  </si>
  <si>
    <t>CEZA İNFAZ KURUMLARI İLE TUTUKEVLERİ İŞYURTLARI KURUMU BAŞKANLIĞI</t>
  </si>
  <si>
    <t>İstanbul Bahçelievler FTR Eğtim ve Arş. Merk.</t>
  </si>
  <si>
    <t>Ceza İnfaz Kurumu Kampüsleri Hastane Yapımı</t>
  </si>
  <si>
    <t>Devlet Hastanesi (101.054 m², 400 yatak)</t>
  </si>
  <si>
    <t>İstanbul Avcılar Devlet Hastanesi</t>
  </si>
  <si>
    <t>Devlet Hastanesi (200 yatak, 31.240 m²)</t>
  </si>
  <si>
    <t>İstanbul Bayrampaşa Devlet Hastanesi</t>
  </si>
  <si>
    <t>İstanbul Haseki Eğitim Araştırma Hastanesi Ek Bina</t>
  </si>
  <si>
    <t>Devlet Hastanesi (75.100 m², 300 yatak)</t>
  </si>
  <si>
    <t>İstanbul Bağcılar Kadın Doğum ve Çocuk Hastanesi</t>
  </si>
  <si>
    <t>İstanbul Esenyurt Devlet Hastanesi</t>
  </si>
  <si>
    <t>Cerrahpaşa Yerleşkesi Hastane Binaları</t>
  </si>
  <si>
    <t>Büyük Onarım, Etüt-Proje</t>
  </si>
  <si>
    <t>TÜRKİYE HUDUT VE SAHİLLER SAĞLIK GENEL MÜDÜRLÜĞÜ</t>
  </si>
  <si>
    <t>İmal Ettirilecek Deniz ve Su Yolu Taşıtları</t>
  </si>
  <si>
    <t>Diş Hekimliği Fakültesi Engelli Uygulama Merkezi</t>
  </si>
  <si>
    <t>Erenköy Ruh ve Sinir Hastalıkları Hastanesi</t>
  </si>
  <si>
    <t>İstanbul Marmara Ünv. Başıbüyük Binası Onarımı</t>
  </si>
  <si>
    <t>İstanbul Sancaktepe Şehir Hastanesi 1. Etap</t>
  </si>
  <si>
    <t>Çapa Yerleşkesi Hastanesi 1.Etap</t>
  </si>
  <si>
    <t>Motorbot (1 adet)</t>
  </si>
  <si>
    <t>Engelli Bakım ve Rehabilitasyon Merkezi (30 m²)</t>
  </si>
  <si>
    <t>Büyük Onarım, Makine-Teçhizat</t>
  </si>
  <si>
    <t>DİĞER KAMU HİZMETLERİ -SOSYAL SEKTÖRÜ</t>
  </si>
  <si>
    <t>DKH-Sosyal</t>
  </si>
  <si>
    <t>Türkiye Deprem İstasyonları Şebekesi</t>
  </si>
  <si>
    <t>Donanım Onarımı (5 adet), Makine-Teçhizat, Sismik Ölçüm İstasyonu (3 adet)</t>
  </si>
  <si>
    <t>TAM: Teleiletişim ve Enformatik Alanlarında Araştırmacı ve Akademisyen Yetiştirme Merkezi</t>
  </si>
  <si>
    <t>Makine-Teçhizat, Teknolojik Araştırma</t>
  </si>
  <si>
    <t>Yaşambilimleri Araştırma Merkezi</t>
  </si>
  <si>
    <t>İnşaat (250 m²), Makine-Teçhizat, Teknolojik Araştırma</t>
  </si>
  <si>
    <t>2009
2020</t>
  </si>
  <si>
    <t>Sosyal Alanlarda Arş.İns. Güc. Gelişt.</t>
  </si>
  <si>
    <t>Bölgesel Tsunami İzleme ve Değerlendirme Merkezi</t>
  </si>
  <si>
    <t>Teknolojik Araştırma</t>
  </si>
  <si>
    <t>Laboratuvar Cihazları</t>
  </si>
  <si>
    <t>DEVLET SU İŞLERİ GENEL MÜDÜRLÜĞÜ</t>
  </si>
  <si>
    <t>Depolama (693,54 hmᶾ)</t>
  </si>
  <si>
    <t>Büyük İstanbul İçmesuyu 3.Merhale (Melen Barajı)</t>
  </si>
  <si>
    <t>Düzce, İstanbul</t>
  </si>
  <si>
    <t>Yaşambilimleri İnsangücü Yet. Prog.</t>
  </si>
  <si>
    <t>Araç Teknolojileri Ar-Ge Merkezi</t>
  </si>
  <si>
    <t>GÖÇ İDARESİ GENEL MÜDÜRLÜĞÜ</t>
  </si>
  <si>
    <t>Sanayi Araştırmacı Yetiştirme Programı</t>
  </si>
  <si>
    <t>Geri Gönderme Merkezleri</t>
  </si>
  <si>
    <t>Büyük İstanbul İçmesuyu 4.Merhale</t>
  </si>
  <si>
    <t>Endüstriyel Atık Termal Bertaraf Tesisi</t>
  </si>
  <si>
    <t>İTÜ Uydu Yer Terminali Yenilenmesi</t>
  </si>
  <si>
    <t>Kömürden Sentetik Doğalgaz Üretim Teknolojisi Geliştirilmesi</t>
  </si>
  <si>
    <t>Sentetik Gaz Yakıtlar Ar-Ge Merkezi</t>
  </si>
  <si>
    <t>Doğu Anadolu Gözlemevi Odak Düzlemi Aygıtları ve Adaptif Optik Sistemi</t>
  </si>
  <si>
    <t>Marmara Bölgesinde Yerkabuğu Deformasyonun Gerçek-Zamanlı İzlenmesi</t>
  </si>
  <si>
    <t>Depolama (421,96 hmᶾ)</t>
  </si>
  <si>
    <t>Atık Yakma Tesisi (1 adet)</t>
  </si>
  <si>
    <t>Bakım Onarım, Makine-Teçhizat, Teknolojik Araştırma</t>
  </si>
  <si>
    <t>İnşaat (50 m²)</t>
  </si>
  <si>
    <t>Sunucu, Uygulama Projesi</t>
  </si>
  <si>
    <t>ÇEVRE VE ŞEHİRCİLİK BAKANLIĞI</t>
  </si>
  <si>
    <t>İstanbul Avrupa Yakası Yenişehir İmar Planı Yapımı</t>
  </si>
  <si>
    <t>Merkezi Araştırma Laboratuvarı</t>
  </si>
  <si>
    <t>Danışmanlık</t>
  </si>
  <si>
    <t>TÜRKİYE SAĞLIK ENSTİTÜLERİ BAŞKANLIĞI</t>
  </si>
  <si>
    <t>Atık Yakma ve Enerji Üretim Tesisi</t>
  </si>
  <si>
    <t>Hidrodinamik Araştırma Laboratuvarı</t>
  </si>
  <si>
    <t>Etüt Proje İşleri</t>
  </si>
  <si>
    <t>Büyük Onarım, Makine-Teçhizat, Teknolojik Araştırma</t>
  </si>
  <si>
    <t>SOSYAL GÜVENLİK KURUMU BAŞKANLIĞI</t>
  </si>
  <si>
    <t>Sızıntı Suyu Arıtma Tesisi</t>
  </si>
  <si>
    <t>Nörodejeneratif ve Nöroinflamatuvar Hastalıklar Araştırma Altyapısı</t>
  </si>
  <si>
    <t>Robotik ve Yapay Akıl Laboratuvarları (ROYAL)</t>
  </si>
  <si>
    <t>Eğitimli Bakıcıların İstihdamı Projesi</t>
  </si>
  <si>
    <t>Ankara, İstanbul, İzmir</t>
  </si>
  <si>
    <t>Sızıntı Suyu Arıtma Tesisi (1 adet)</t>
  </si>
  <si>
    <t>Uluslararası Katkı Payı</t>
  </si>
  <si>
    <t>Rektörlük Bilimsel Araştırma Projeleri</t>
  </si>
  <si>
    <t>Geoteknik Deprem Mühendisliği Araştırma Merkezi-İdame</t>
  </si>
  <si>
    <t>Hulusi Behçet Araştırma Merkezi- İdame</t>
  </si>
  <si>
    <t>Marmara Deniz Tabanı Gözlem Ağı</t>
  </si>
  <si>
    <t>Proje Desteği</t>
  </si>
  <si>
    <t>Bakım Onarım, Donanım, Makine-Teçhizat, Müşavirlik, Öz.Gel.Yaz., Tefrişat</t>
  </si>
  <si>
    <t>Laboratuvar Cihazları, Veri Sayısallaştırma</t>
  </si>
  <si>
    <t>DİĞER KAMU HİZMETLERİ-İKTİSADİ SEKTÖRÜ</t>
  </si>
  <si>
    <t>DKH-İktisadi</t>
  </si>
  <si>
    <t>BANKACILIK DÜZENLEME VE DENETLEME KURUMU BAŞKANLIĞI</t>
  </si>
  <si>
    <t>Hizmet Binası İnşaatı</t>
  </si>
  <si>
    <t>Ana Hizmet Binası (100.705 m²)</t>
  </si>
  <si>
    <t>CUMHURBAŞKANLIĞI</t>
  </si>
  <si>
    <t>RADYO VE TELEVİZYON ÜST KURULU BAŞKANLIĞI</t>
  </si>
  <si>
    <t>ADALET BAKANLIĞI</t>
  </si>
  <si>
    <t>Muhtelif İnşaat Onarım</t>
  </si>
  <si>
    <t>Kesin Hesap Farkı</t>
  </si>
  <si>
    <t>Ceza İnfaz Kurumları Altyapı İşleri</t>
  </si>
  <si>
    <t>Muhtelif Giderler</t>
  </si>
  <si>
    <t>Ankara, Çorum, İstanbul, İzmir, Trabzon</t>
  </si>
  <si>
    <t>Ankara, İstanbul, Mersin</t>
  </si>
  <si>
    <t>Hizmet Binası (1.700 m²)</t>
  </si>
  <si>
    <t>Kesin Hesap</t>
  </si>
  <si>
    <t>Bakım Onarım, BİT, Büyük Onarım</t>
  </si>
  <si>
    <t>ENERJİ SEKTÖRÜ</t>
  </si>
  <si>
    <t>Enerji</t>
  </si>
  <si>
    <t>BORU HATLARI İLE PETROL TAŞIMA ANONİM ŞİRKETİ GENEL MÜDÜRLÜĞÜ</t>
  </si>
  <si>
    <t>TÜRKİYE ELEKTRİK İLETİM ANONİM ŞİRKETİ GENEL MÜDÜRLÜĞÜ</t>
  </si>
  <si>
    <t>Kuzey Marmara Doğal Gaz Depolama Tevsii Projesi</t>
  </si>
  <si>
    <t xml:space="preserve">Adapazarı - Tepeören EİH (Kuzey) Yenileme (TTFO) </t>
  </si>
  <si>
    <t>Gebze GIS - Kroman Çelik GIS Kablosu (Fiber Optikli)</t>
  </si>
  <si>
    <t>Akçakoca - Karasu - Çekmeköy 380 EİH (TTFO)</t>
  </si>
  <si>
    <t>Deri OSB GIS</t>
  </si>
  <si>
    <t>Deri OSB - Tepeören Kablosu (Fiber Optikli)</t>
  </si>
  <si>
    <t>Kroman Çelik GIS - Deri OSB GIS Kablosu</t>
  </si>
  <si>
    <t>Nükleer ve Radyasyon Alan. Uyg. ve Ar-Ge Projeleri</t>
  </si>
  <si>
    <t>Yakın Yüzey Bertaraf Tesisi Saha ve Tasarım Çalışmaları</t>
  </si>
  <si>
    <t>380 kV 2x3B 1272 MCM (88 km)</t>
  </si>
  <si>
    <t>380 kV 2x3B 1272 MCM (181 km)</t>
  </si>
  <si>
    <t>380 kV 2000 mm² Kablo (11 km)</t>
  </si>
  <si>
    <t>İstanbul, Sakarya</t>
  </si>
  <si>
    <t>Düzce, İstanbul, Sakarya</t>
  </si>
  <si>
    <t>2020
2026</t>
  </si>
  <si>
    <t>SANAYİ VE TEKNOLOJİ BAKANLIĞI</t>
  </si>
  <si>
    <t>TARIM VE ORMAN BAKANLIĞI</t>
  </si>
  <si>
    <t>HAZİNE VE MALİYE BAKANLIĞI</t>
  </si>
  <si>
    <t>Küme Kapasite Geliştirme ve Destek Programı</t>
  </si>
  <si>
    <t>İstanbul Gıda Kontrol Laboratuvarı</t>
  </si>
  <si>
    <t>Ulusal Yaşam Döngüsü Değerlendirmesi Veri Tabanının Geliştirilmesi</t>
  </si>
  <si>
    <t>Ankara, Bursa, İstanbul</t>
  </si>
  <si>
    <t>Danışmanlık, Donanım, Özel Geliştirilmiş Yazılım</t>
  </si>
  <si>
    <t>MADENCİLİK SEKTÖRÜ</t>
  </si>
  <si>
    <t>Madencilik</t>
  </si>
  <si>
    <t>ETİ MADEN İŞLETMELERİ GENEL MÜDÜRLÜĞÜ</t>
  </si>
  <si>
    <t>Trakya-Ergene Kömür Havzası Teknik Etütleri</t>
  </si>
  <si>
    <t>Arama Sondajı (1240 m), Hidrojeolojik Etüt, Jeofizik Etüt, Jeolojik Etüt (200 ha), Numune Analizi</t>
  </si>
  <si>
    <t>TARIM SEKTÖRÜ</t>
  </si>
  <si>
    <t>Tarım</t>
  </si>
  <si>
    <t>Aşı Üretim Merkezi Kurulması</t>
  </si>
  <si>
    <t>GENEL TOPLAM</t>
  </si>
  <si>
    <t>2020 YILI 
YATIRIMI</t>
  </si>
  <si>
    <t>NOT: İstanbul'da yürütülen projelerin bilgileri olup, İstanbul'un da aralarında yer aldığı birkaç ilde sürdürülmekte olan toplu projeleri kapsamaz.</t>
  </si>
  <si>
    <t>2020 YILI PROGRAMI</t>
  </si>
  <si>
    <t>NOT: İstanbul'da yürütülen projelerin bilgileri olup, İstanbul'un da aralarında yer aldığı birkaç ilde sürdürülmekte olan toplu  projeleri kapsamaz.</t>
  </si>
  <si>
    <t>(2019 Yıl Sonu)</t>
  </si>
  <si>
    <t xml:space="preserve">İstanbul'un da aralarında yer aldığı birkaç ilde sürdürülmekte olan yatırımların parasal değerleri genel bütçeli yatırımlara dahil  edilmemiştir. </t>
  </si>
  <si>
    <t>6 İl 
(Ankara-İstanbul)</t>
  </si>
  <si>
    <t>Vali Yardımcısı</t>
  </si>
  <si>
    <t>İl Planlama Uzmanı</t>
  </si>
  <si>
    <t>2021 YILI YATIRIMLARININ
BÜTÇE TÜRÜNE GÖRE DAĞILIMI</t>
  </si>
  <si>
    <t>İSTANBUL İLİ 2021 YILI YATIRIM PROGRAMI DETAY TABLOSU</t>
  </si>
  <si>
    <t>İSTANBUL İLİ 2021 YILI YATIRIM PROGRAMI HAKKINDA
GENEL BİLGİLER</t>
  </si>
  <si>
    <t>2020 Yılı Harcaması</t>
  </si>
  <si>
    <t>2021 Yılı Yatırımı</t>
  </si>
  <si>
    <t>2021
2021</t>
  </si>
  <si>
    <t xml:space="preserve">Külçe Altın Takip Sistemi ve
Paketleme Hattı
</t>
  </si>
  <si>
    <t>2020-2022</t>
  </si>
  <si>
    <t>Alet ve Cihazlar</t>
  </si>
  <si>
    <t xml:space="preserve">Değerli Maden Döküm ve Hadde Üretim Hattı
</t>
  </si>
  <si>
    <t>Silivri Rüzgar Enerji Santrali</t>
  </si>
  <si>
    <t>Kurulu Güç (4,20 MW)</t>
  </si>
  <si>
    <t>380 kV 2000 mm² Kablo (12,25 km)</t>
  </si>
  <si>
    <t>154 kV Trafo Fideri (2 adet), 380/154 kV 250 MVA (2 adet), 380/33 kV 125</t>
  </si>
  <si>
    <t>MVA (2 adet), Ayarlanabilir Reaktör (1 adet)</t>
  </si>
  <si>
    <t>İstanbul-Kocaeli</t>
  </si>
  <si>
    <t>2018-2022</t>
  </si>
  <si>
    <t>2021-2021</t>
  </si>
  <si>
    <t>400 kV'luk ve Diğer İletim Tesisleri-2</t>
  </si>
  <si>
    <t>2021-2023</t>
  </si>
  <si>
    <t>Gaziantep,İstanbul,Kayseri,Samsun</t>
  </si>
  <si>
    <t xml:space="preserve">154 kV Fider, 380 kV Fider, 400 kV Enerji İletim Hattı (5,50 km), 400 kV
Trafo Fideri, 400 kV Trafo Merkezi
</t>
  </si>
  <si>
    <t>2020-2026</t>
  </si>
  <si>
    <t xml:space="preserve">Danışmanlık, Diğer Alet ve Cihazlar,
Diğer Sistem Yazılımı, Lab.Sa.Ma.,
Laboratuvar Cihazları, Proje Desteği
</t>
  </si>
  <si>
    <t>2015-2023</t>
  </si>
  <si>
    <t>2017-2023</t>
  </si>
  <si>
    <t xml:space="preserve">Depo Sahası (390.000 m²), Hat
İlavesi (97 km), Hızlı Tren Seti (10 adet), Müşavirlik,
Müşavirlik/Kontrollük, Yüksek Hızlı Tren Hattı (433 km)
</t>
  </si>
  <si>
    <t>1994
2024</t>
  </si>
  <si>
    <t xml:space="preserve">2005-2024
</t>
  </si>
  <si>
    <t>2019-2024</t>
  </si>
  <si>
    <t>2018-2025</t>
  </si>
  <si>
    <t>1998
2024</t>
  </si>
  <si>
    <t>1998-2024</t>
  </si>
  <si>
    <t>İstanbul,  Kocaeli, Sakarya</t>
  </si>
  <si>
    <t xml:space="preserve">2020-2025 </t>
  </si>
  <si>
    <t xml:space="preserve">Halkalı-Çerkezköy Yüksek Standartlı
Demiryolu 
</t>
  </si>
  <si>
    <t>Edirne,  İstanbul, Kırklareli,  Tekirdağ</t>
  </si>
  <si>
    <t>Müşavirlik/Kontrollük, Yüksek Standartlı Demiryolu (76 km)</t>
  </si>
  <si>
    <t>2021-2024</t>
  </si>
  <si>
    <t>Adapazarı-Gebze-Yavuz Sultan Selim Köprüsü-İstanbul Havalimanı-Halkalı (Çatalca Bağlantısı Dahil) Yüksek Standartlı Demiryolu</t>
  </si>
  <si>
    <t>Yüksek Standartlı Demiryolu Standartlı Demiryolu (213 km)</t>
  </si>
  <si>
    <t>Hizmet Binası, İskele Bakım Onarımı</t>
  </si>
  <si>
    <t>Bot (12 adet)</t>
  </si>
  <si>
    <t>Acil Müdahale Römorkörü</t>
  </si>
  <si>
    <t>Çanakkale,  İstanbul</t>
  </si>
  <si>
    <t>Römorkör</t>
  </si>
  <si>
    <t>İstanbul,  İzmir,  Van</t>
  </si>
  <si>
    <t>2012-2022</t>
  </si>
  <si>
    <t>2021 yılı yatırımlarının sektörel dağılımı incelendiğinde toplam ödeneklerin;</t>
  </si>
  <si>
    <t>Deniz Dibi Tarama Malzemesi Taşıma Barcı Temini</t>
  </si>
  <si>
    <t>Tarama (1 adet)</t>
  </si>
  <si>
    <t>2021-2022</t>
  </si>
  <si>
    <t>İstanbul Kumköy Meteoroloji Müd. Hiz. Bin. Yapımı</t>
  </si>
  <si>
    <t>Hizmet Binası (327 m²)</t>
  </si>
  <si>
    <t>İstanbul Florya Meteoroloji Hizmet</t>
  </si>
  <si>
    <t>Hizmet Binası (372 m²)</t>
  </si>
  <si>
    <t xml:space="preserve">eXTP Uydusu Geniş Alan İzleme
Uygulama Yazılımı
</t>
  </si>
  <si>
    <t>Ankara,İstanbul</t>
  </si>
  <si>
    <t>SİVİL HAVACILIK GENEL MÜDÜRLÜĞÜ (TÜRKİYE UZAY AJANSI)</t>
  </si>
  <si>
    <t xml:space="preserve">Uzay Teknolojileri Etüt ve
Projelendirme İşleri
</t>
  </si>
  <si>
    <t>Etüt-Proje, Müşavirlik, Fizibilite Etüdü</t>
  </si>
  <si>
    <t>2013-2023</t>
  </si>
  <si>
    <t>1993-2024</t>
  </si>
  <si>
    <t>2005-2024</t>
  </si>
  <si>
    <t>2020-2024</t>
  </si>
  <si>
    <t>Donanım, Sistem Yazılımı</t>
  </si>
  <si>
    <t xml:space="preserve">Trafik Sorununun Çözümü için Akıllı
Şehirler
</t>
  </si>
  <si>
    <t>Ankara,  Çankırı, İstanbul,  Samsun</t>
  </si>
  <si>
    <t>2008-2021</t>
  </si>
  <si>
    <t>Raylı Sistem İnşaat+Elektromekanik (10,10 km), Tramvay Aracı (30 adet) 2016-2021</t>
  </si>
  <si>
    <t>2007-2023</t>
  </si>
  <si>
    <t>2015-2022</t>
  </si>
  <si>
    <t>2015-2025</t>
  </si>
  <si>
    <t>2015-2024</t>
  </si>
  <si>
    <t xml:space="preserve">Raylı Sistem İnşaat+Elektromekanik
(11,90 km
</t>
  </si>
  <si>
    <t>2016-2025</t>
  </si>
  <si>
    <t>Metro Aracı (220 adet), Raylı Sistem İnşaat+Elektromekanik (18,60 km)</t>
  </si>
  <si>
    <t>2018-2024</t>
  </si>
  <si>
    <t xml:space="preserve">Müşavirlik, Raylı Sistem
İnşaat+Elektromekanik (7,40 km), TBM Tünel (1,18 km)
</t>
  </si>
  <si>
    <t>2007-2022</t>
  </si>
  <si>
    <t>2016-2023</t>
  </si>
  <si>
    <t>Stüdyo ve Dış Çekim Teçhizatlarının Modernizasyonu</t>
  </si>
  <si>
    <t>Ankara,  İstanbul</t>
  </si>
  <si>
    <t>2016-2024</t>
  </si>
  <si>
    <t>2021-2025</t>
  </si>
  <si>
    <t>2002-2023</t>
  </si>
  <si>
    <t>2017-2021</t>
  </si>
  <si>
    <t>Eğitim (19.640 m²)</t>
  </si>
  <si>
    <t>Eğitim (4.640 m²)</t>
  </si>
  <si>
    <t>Eğitim (15.000 m²)</t>
  </si>
  <si>
    <t>Eğitim (73.485 m²)</t>
  </si>
  <si>
    <t xml:space="preserve">Doğalgaz Dönüşümü, Elektrik hattı,
Kampüs İçi Yol, Kanalizasyon hattı,
Peyzaj, Su isale hattı, Telefon hattı
</t>
  </si>
  <si>
    <t>Üniversite Bilgi Yönetim Sistemi</t>
  </si>
  <si>
    <t>BİT, Danışmanlık, Makine-Teçhizat, Müşavirlik/Kontrollük</t>
  </si>
  <si>
    <t>Eğitim (36.000 m²)</t>
  </si>
  <si>
    <t>Eğitim (51.000 m²), Kütüphane (13.000 m²), Sosyal Donatı (8.600 m²)</t>
  </si>
  <si>
    <t>Eğitim (201.900 m²), Yönetim (20.400 m²)</t>
  </si>
  <si>
    <t>Bakım Onarım, BİT, Kesin Hesap, Makine-Teçhizat, T-5 (4 adet), T-8 (1 adet)</t>
  </si>
  <si>
    <t xml:space="preserve">Eğitim (574.136 m²), Sosyal Donatı
(14.500 m²)
</t>
  </si>
  <si>
    <t>2014-2022</t>
  </si>
  <si>
    <t xml:space="preserve">Eğitim (26.892 m²), Hizmet Binası
(3.300 m²)
</t>
  </si>
  <si>
    <t>Barınma (9.700 m²), Eğitim (65.146 m²)</t>
  </si>
  <si>
    <t xml:space="preserve">Doğalgaz Dönüşümü, ElDoğalgaz Dönüşümü, Elektrik hattı,
Kampüs İçi Yol, Kanalizasyon hattı,
Peyzaj, Su isale hattı, Telefon hattı
lefon hattı
</t>
  </si>
  <si>
    <t>Kütüphane (18.000 m²)</t>
  </si>
  <si>
    <t xml:space="preserve">Cumhurbaşkanlığı İstanbul Millet
Kütüphanesi
</t>
  </si>
  <si>
    <t>Donanım, Etüt-Proje, Kütüphane (122.000 m²), Makine-Teçhizat, Peyzaj (106.000 m²), Tefrişat</t>
  </si>
  <si>
    <t>Bütünleşik Arşiv Yönetim Sistemi Projesi</t>
  </si>
  <si>
    <t xml:space="preserve">Diğer Alet ve Cihazlar, Diğer Sistem
Yazılımı, Müşavirlik/Kontrollük, Özel
Geliştirilmiş Yazılım, Veri Sayısallaştırma
</t>
  </si>
  <si>
    <t>Devlet Arşiv Ağı’nın Kurulması</t>
  </si>
  <si>
    <t xml:space="preserve">Diğer Alet ve Cihazlar, Diğer Sistem
Yazılımı, Müşavirlik/Kontrollük, Özel Geliştirilmiş Yazılım
</t>
  </si>
  <si>
    <t>Kıymetli Arşiv Malzemesinin Restorasyonu</t>
  </si>
  <si>
    <t>Alet ve Cihazlar, Bakım Onarım, Müşavirlik/Kontrollük, Tefrişat</t>
  </si>
  <si>
    <t>2020-2023</t>
  </si>
  <si>
    <t xml:space="preserve">Proje, Müşavirlik, Kültür Merkezi
(112.000 m²)
</t>
  </si>
  <si>
    <t>İstanbul Ayasofya Camii Bakım Onarım ve Çev. Düz.</t>
  </si>
  <si>
    <t>Bakım Onarım, Diğer Çevre Düzenlemesi (9.000 m²)</t>
  </si>
  <si>
    <t>İstanbul Arkeoloji Müzeleri Restorasyonu 1. Etap</t>
  </si>
  <si>
    <t xml:space="preserve">Alet ve Cihazlar (576 adet), Bina
Tefrişatı (375 adet), Büyük Onarım,
Diğer Sistem Yazılımı, Diğer Taşıtlar,
Donanım (733 adet), Makine Teçhizat
Bakım Onarımı (10 adet), T-9 (1 adet
</t>
  </si>
  <si>
    <t xml:space="preserve">Beykoz Billur ve Cam Müzesi Yürüyüş
Yolları İşi
</t>
  </si>
  <si>
    <t>Bakım Onarım 2021-2021</t>
  </si>
  <si>
    <t>Restorasyon 2021-2023</t>
  </si>
  <si>
    <t>Bina Bakım Onarımı (1 adet),  Restorasyon</t>
  </si>
  <si>
    <t>Topkapı Sarayı Elektrik Altyapı Düzenlemesi</t>
  </si>
  <si>
    <t>Enerji Verimliliği</t>
  </si>
  <si>
    <t>Data merkezi Güncelleme işi</t>
  </si>
  <si>
    <t>Bina Bakım Onarımı</t>
  </si>
  <si>
    <t>Dolmabahçe Sarayı Restorasyonu</t>
  </si>
  <si>
    <t>Mimarlık Fakültesi Binası Güçlendirme ve Rest.</t>
  </si>
  <si>
    <t>Etüt-Proje, Güçlendirme, Müşavirlik/Kontrollük, Restorasyon</t>
  </si>
  <si>
    <t>İstanbul Rami Kışlası 3.Etap Restorasyonu</t>
  </si>
  <si>
    <t>2019-2021</t>
  </si>
  <si>
    <t>Tarihi Sancak Köşkü Restorasyonu</t>
  </si>
  <si>
    <t>2012
2024</t>
  </si>
  <si>
    <t xml:space="preserve">Hastane İnşaatı (50 yatak, 15.318 m²) </t>
  </si>
  <si>
    <t>Hastane İnşaatı (38.000 m², 190 yatak)</t>
  </si>
  <si>
    <t xml:space="preserve">Hastane İnşaatı (358.000 m²), Makine
-Teçhizat
</t>
  </si>
  <si>
    <t xml:space="preserve"> 2019-2028</t>
  </si>
  <si>
    <t xml:space="preserve">Büyük Onarım, Makine-Teçhizat, T-
15 (3 adet)
</t>
  </si>
  <si>
    <t xml:space="preserve">2015-2024 </t>
  </si>
  <si>
    <t>Hastane İnşaatı (500 yatak, 92.185 m²)</t>
  </si>
  <si>
    <t>Hastane İnşaatı (300 yatak, 75.590 m²)</t>
  </si>
  <si>
    <t>Hastane İnşaatı (250 yatak, 31.854 m²)</t>
  </si>
  <si>
    <t>Hastane İnşaatı (2.100 yatak, 800.000 m²)</t>
  </si>
  <si>
    <t>Bakım Onarım, Büyük Onarım, Makine-Teçhizat, T-12 (1 adet)</t>
  </si>
  <si>
    <t>Büyük Onarım (113.000 m²)</t>
  </si>
  <si>
    <t>Hastane İnşaatı (250 yatak, 62.500 m²)</t>
  </si>
  <si>
    <t>Bakırköy Adalet Binası</t>
  </si>
  <si>
    <t>Adalet Sarayı (55.826 m²)</t>
  </si>
  <si>
    <t>SİGORTACILIK VE ÖZEL EMEKLİLİK DÜZENLEME VE DENETLEME KURUMU BAŞKANLIĞI</t>
  </si>
  <si>
    <t>BİT, Makine-Teçhizat, T-2 (1 adet)</t>
  </si>
  <si>
    <t>2018-2021</t>
  </si>
  <si>
    <t>İİnşaat (3.000 m²), Makine-Teçhizat, Teknolojik Araştırma</t>
  </si>
  <si>
    <t>2010
2021</t>
  </si>
  <si>
    <t>2012-2021</t>
  </si>
  <si>
    <t>2016-2021</t>
  </si>
  <si>
    <t xml:space="preserve">Etüt-Proje, İnşaat Bakım Onarımı,
Makine-Teçhizat, Teknolojik Araştırma
</t>
  </si>
  <si>
    <t>2019-2022</t>
  </si>
  <si>
    <t>2013-2021</t>
  </si>
  <si>
    <t xml:space="preserve">2016-2021 </t>
  </si>
  <si>
    <t>İnşaat (5.000 m²)</t>
  </si>
  <si>
    <t>2019-2023</t>
  </si>
  <si>
    <t xml:space="preserve">Rektörlük Bilimsel Araştırma Projeleri </t>
  </si>
  <si>
    <t>Hizmet Binası (80.000 m²)</t>
  </si>
  <si>
    <t>2021 YILI PROGRAMI</t>
  </si>
  <si>
    <t xml:space="preserve">İSTANBUL İLİ 2020-2021 YILI 
GENEL KARŞILAŞTIRMASI </t>
  </si>
  <si>
    <t>İstanbul DGS Fuel Oil Tanklarının Dönüştürülmesi</t>
  </si>
  <si>
    <t>Makine-Teçhizat, Rehabilitasyon</t>
  </si>
  <si>
    <t>EÜAŞ GN.MD</t>
  </si>
  <si>
    <t>2021 YILI YATIRIMLARI GENEL İCMALİ</t>
  </si>
  <si>
    <t>2021 YILI 
YATIRIMI</t>
  </si>
  <si>
    <t xml:space="preserve">
TÜRKİYE ENERJİ, NÜKLEER VE MADEN  ARAŞTIRMA KURUMU
</t>
  </si>
  <si>
    <t>2011-2024</t>
  </si>
  <si>
    <t>Yayıncılık kulesi (1 adet)</t>
  </si>
  <si>
    <t>Büyükada Yedek Anten Kulesi</t>
  </si>
  <si>
    <t>Orman Fakültesi</t>
  </si>
  <si>
    <t>Yıldız Sarayı Restorasyonu</t>
  </si>
  <si>
    <t>Bina Bakım Onarımı (1 adet( Restorassyonu</t>
  </si>
  <si>
    <t xml:space="preserve"> Hasdal Yerleşkesi 1. Etap [138]</t>
  </si>
  <si>
    <t xml:space="preserve">Ulusal Yüksek Başarımlı Hesaplama
Merkezi (UHeM)-2. Faz 
</t>
  </si>
  <si>
    <t xml:space="preserve">İstanbul (Avrupa Yakası) Lojistik Merkezi </t>
  </si>
  <si>
    <t>1997
2024</t>
  </si>
  <si>
    <t xml:space="preserve">Büyükçekmece-Çatalca İstanbul Bölünmüş Yol (15 km) </t>
  </si>
  <si>
    <t xml:space="preserve">Üsküdar-Altunizade-Ümraniye-Dudullu
Metro Hattı 
</t>
  </si>
  <si>
    <t xml:space="preserve">Ümraniye-Ataşehir-Göztepe Metro Hattı </t>
  </si>
  <si>
    <t>Çekmeköy-Sultanbeyli Metro Hattı [78]</t>
  </si>
  <si>
    <t>Raylı Sistem İnşaat+Elektromekanik</t>
  </si>
  <si>
    <t xml:space="preserve">Fen Lisesi (136 derslik), Öğrenci 
Pansiyonu (400 öğrenci kapasitesi), Spor Salonu (1 adet)
</t>
  </si>
  <si>
    <t>İmalat</t>
  </si>
  <si>
    <t xml:space="preserve">2021 YILI TOPLAM ÖDENEKTEKİ  PAY </t>
  </si>
  <si>
    <t>2021 YILI ÖDENEĞİ</t>
  </si>
  <si>
    <t>2020 YIL SONU HARCAMASI</t>
  </si>
  <si>
    <t>(2020 Yıl Sonu)</t>
  </si>
  <si>
    <t>Ömer YALNIZ</t>
  </si>
  <si>
    <t>Şevket ATLI</t>
  </si>
  <si>
    <r>
      <t xml:space="preserve">NOT: İstanbul'un da aralarında bulunğu </t>
    </r>
    <r>
      <rPr>
        <b/>
        <u/>
        <sz val="20"/>
        <rFont val="Times New Roman"/>
        <family val="1"/>
        <charset val="162"/>
      </rPr>
      <t xml:space="preserve">birkaç ilde yürütülen projeler dahil </t>
    </r>
    <r>
      <rPr>
        <b/>
        <sz val="20"/>
        <rFont val="Times New Roman"/>
        <family val="1"/>
        <charset val="162"/>
      </rPr>
      <t xml:space="preserve">olmak üzere; toplam  </t>
    </r>
    <r>
      <rPr>
        <b/>
        <u/>
        <sz val="20"/>
        <color rgb="FFFF0000"/>
        <rFont val="Times New Roman"/>
        <family val="1"/>
        <charset val="162"/>
      </rPr>
      <t>273</t>
    </r>
    <r>
      <rPr>
        <b/>
        <sz val="20"/>
        <color rgb="FFFF0000"/>
        <rFont val="Times New Roman"/>
        <family val="1"/>
        <charset val="162"/>
      </rPr>
      <t xml:space="preserve">  </t>
    </r>
    <r>
      <rPr>
        <b/>
        <sz val="20"/>
        <rFont val="Times New Roman"/>
        <family val="1"/>
        <charset val="162"/>
      </rPr>
      <t>yatırım ve projenin genel toplamı alınmıştır.</t>
    </r>
  </si>
  <si>
    <r>
      <t xml:space="preserve">İstanbul'da 2021 yılında </t>
    </r>
    <r>
      <rPr>
        <b/>
        <sz val="22"/>
        <color rgb="FFFF0000"/>
        <rFont val="Times New Roman Tur"/>
        <charset val="162"/>
      </rPr>
      <t xml:space="preserve"> 273  </t>
    </r>
    <r>
      <rPr>
        <b/>
        <sz val="22"/>
        <color theme="1"/>
        <rFont val="Times New Roman Tur"/>
        <family val="1"/>
        <charset val="162"/>
      </rPr>
      <t>proje uygulanacaktır. Bu projelerin;</t>
    </r>
  </si>
  <si>
    <t>İstanbul'un da aralarında yer aldığı birkaç ilde sürdürülmekte olan projelerin proje bedeli, 2020 sonu harcama ve 2021 ödeneği gibi parasal bilgileri toplama dahil edilmemiştir.</t>
  </si>
  <si>
    <t>% 0,12'si İmalat sektörüne  ayrılmıştır.</t>
  </si>
  <si>
    <t>2021 YILI TÜRKİYE-İSTANBUL YATIRIMLARININ  KARŞILAŞTIRMASI</t>
  </si>
  <si>
    <t xml:space="preserve">
</t>
  </si>
  <si>
    <t>Yatırımcı Kuruluş</t>
  </si>
  <si>
    <t>Proje Adı</t>
  </si>
  <si>
    <t>Otoyol Üzeri Büyük Sanat Yapıları Prj. ve Müş. Hiz.</t>
  </si>
  <si>
    <t>Kınalı Ayrımı-Tekirdağ-Malkara- İpsala Hd.</t>
  </si>
  <si>
    <t>Kınalı Ayrımı-Çorlu</t>
  </si>
  <si>
    <t>Yassıören Ayrımı-Subaşı-Çatalca(Çatalca Ç.Y.D.)</t>
  </si>
  <si>
    <t>Hasdal Kavşağı-KemerburgazYassıören Ayrımı Devlet Yolu</t>
  </si>
  <si>
    <t>Hasdal Kavşağı-Kemerburgaz Yassıören Ayrımı Devlet Yolu</t>
  </si>
  <si>
    <t>FORMÜL SATIRI</t>
  </si>
  <si>
    <t>İl Plan. ve Koor. Müdür V.</t>
  </si>
  <si>
    <t>İstanbul'un Ülke  geneli  içindeki  payı;  proje  bedelleri  toplamında   % 14,7; 2020  yılı  sonu  harcama  tutarında  % 14,5;  2021 yılı  Yatırım  ödeneğinde    % 20,4'tür.</t>
  </si>
  <si>
    <t>% 72,95'i Ulaştırma- Haberleşme sektörüne,</t>
  </si>
  <si>
    <t>% 6,55'ü Eğitim  sektörüne,</t>
  </si>
  <si>
    <t>% 4,35'i Sağlık sektörüne,</t>
  </si>
  <si>
    <t>% 8,91'i Diğer Kamu Hizmetleri sektörüne,</t>
  </si>
  <si>
    <t>% 7,10'u Enerji sektörüne,</t>
  </si>
  <si>
    <r>
      <t xml:space="preserve">Ülke genelinde Merkezi Yönetim, Döner Sermaye, SGK ve KİT, Mahalli İdareler ile Özelleştirme kapsamındaki kuruluşların </t>
    </r>
    <r>
      <rPr>
        <b/>
        <sz val="22"/>
        <color rgb="FFFF0000"/>
        <rFont val="Times New Roman Tur"/>
        <charset val="162"/>
      </rPr>
      <t>3.091  projesi</t>
    </r>
    <r>
      <rPr>
        <b/>
        <sz val="22"/>
        <color theme="1"/>
        <rFont val="Times New Roman Tur"/>
        <family val="1"/>
        <charset val="162"/>
      </rPr>
      <t xml:space="preserve"> uygulanmak üzere onaylanmıştır. </t>
    </r>
  </si>
  <si>
    <t xml:space="preserve">2021 yılı ödenek toplamı : 138 milyar 284 milyon 315 bin  TL'dir.  </t>
  </si>
  <si>
    <t>2021 Yılı Yatırım Programının Kabulü ve Uygulanmasına Dair Cumhurbaşkanı Kararı 15 Ocak 2021 Tarihli ve 31365 Sayılı Resmi Gazete 1. Mükerrer sayısında yayımlanmıştır.</t>
  </si>
  <si>
    <t>Doğalgaz Dönüşümü, Elektrik hattı,
Kampüs İçi Yol, Kanalizasyon hattı,
Peyzaj, Su isale hattı, Telefon hattı</t>
  </si>
  <si>
    <t>Çevre Düzenlemesi (498.836 m²),
Etüt-Proje, Hastane İnşaatı (712 yatak, 378.836 m²)</t>
  </si>
  <si>
    <t>İleri Araç Teknolojileri ve Güç
Sistemleri Geliştirme Merkezi Bina Yapımı</t>
  </si>
  <si>
    <t>Doğal Gaz Depolama (1,76 milyar smᶾ), Doğal Gaz Enjeksiyon (29
milyon smᶾ/gün), Doğal Gaz Geri
Üretim (50 milyon smᶾ/gün)</t>
  </si>
  <si>
    <t>Alet ve Cihazlar, Bina Bakım Onarımı,
BİT, Büyük Onarım, Donanım
Onarımı, Lab.Sa.Ma.,
Müşavirlik/Kontrollük, Yayın</t>
  </si>
  <si>
    <t>Başlama-Bitiş Tarihi</t>
  </si>
  <si>
    <t>Sıra No</t>
  </si>
  <si>
    <t>Hamit KARA</t>
  </si>
  <si>
    <t>Coşkun SARIYILDIZ</t>
  </si>
  <si>
    <t xml:space="preserve">T.C. </t>
  </si>
  <si>
    <t>İSTANBUL VALİLİĞİ</t>
  </si>
  <si>
    <t>İl Planlama ve Koordinasyon Müdürlüğü</t>
  </si>
  <si>
    <t>İSTANBUL İLİ 2021 YILI YATIRIM ROGRAMI</t>
  </si>
  <si>
    <t>Proje tutarı   :  1 trilyon 344 milyar 864 milyon 532 bin TL.</t>
  </si>
  <si>
    <t>2020 yılı sonuna kadar yapılan harcama  : 516 milyar 227 milyon 296 bin TL.</t>
  </si>
  <si>
    <r>
      <rPr>
        <b/>
        <sz val="22"/>
        <color rgb="FFFF0000"/>
        <rFont val="Times New Roman Tur"/>
        <charset val="162"/>
      </rPr>
      <t>273</t>
    </r>
    <r>
      <rPr>
        <b/>
        <sz val="22"/>
        <color theme="1"/>
        <rFont val="Times New Roman Tur"/>
        <charset val="162"/>
      </rPr>
      <t xml:space="preserve"> adet projenin toplam yatırım tutarı </t>
    </r>
    <r>
      <rPr>
        <b/>
        <sz val="22"/>
        <color rgb="FFFF0000"/>
        <rFont val="Times New Roman Tur"/>
        <charset val="162"/>
      </rPr>
      <t>324</t>
    </r>
    <r>
      <rPr>
        <b/>
        <sz val="22"/>
        <color theme="1"/>
        <rFont val="Times New Roman Tur"/>
        <charset val="162"/>
      </rPr>
      <t xml:space="preserve"> milyar 35 milyon 784 bin TL'dir.</t>
    </r>
  </si>
  <si>
    <r>
      <t xml:space="preserve">İstanbul'un da aralarında bulunduğu diğer iller ile ortak uygulanan </t>
    </r>
    <r>
      <rPr>
        <b/>
        <sz val="22"/>
        <color rgb="FFFF0000"/>
        <rFont val="Times New Roman Tur"/>
        <charset val="162"/>
      </rPr>
      <t>50</t>
    </r>
    <r>
      <rPr>
        <b/>
        <sz val="22"/>
        <color theme="1"/>
        <rFont val="Times New Roman Tur"/>
        <charset val="162"/>
      </rPr>
      <t xml:space="preserve"> adet projenin toplam yatırım tutarı </t>
    </r>
    <r>
      <rPr>
        <b/>
        <sz val="22"/>
        <color rgb="FFFF0000"/>
        <rFont val="Times New Roman Tur"/>
        <charset val="162"/>
      </rPr>
      <t>125</t>
    </r>
    <r>
      <rPr>
        <b/>
        <sz val="22"/>
        <color theme="1"/>
        <rFont val="Times New Roman Tur"/>
        <charset val="162"/>
      </rPr>
      <t xml:space="preserve"> milyar 728 milyon 539 bin TL'dir.</t>
    </r>
  </si>
  <si>
    <r>
      <rPr>
        <b/>
        <sz val="22"/>
        <color rgb="FFFF0000"/>
        <rFont val="Times New Roman Tur"/>
        <charset val="162"/>
      </rPr>
      <t>223</t>
    </r>
    <r>
      <rPr>
        <b/>
        <sz val="22"/>
        <color theme="1"/>
        <rFont val="Times New Roman Tur"/>
        <family val="1"/>
        <charset val="162"/>
      </rPr>
      <t xml:space="preserve"> adedi münhasıran İstanbulda, </t>
    </r>
    <r>
      <rPr>
        <b/>
        <sz val="22"/>
        <color rgb="FFFF0000"/>
        <rFont val="Times New Roman Tur"/>
        <charset val="162"/>
      </rPr>
      <t xml:space="preserve"> 50</t>
    </r>
    <r>
      <rPr>
        <b/>
        <sz val="22"/>
        <color theme="1"/>
        <rFont val="Times New Roman Tur"/>
        <family val="1"/>
        <charset val="162"/>
      </rPr>
      <t xml:space="preserve"> adedi ise diğer iller ile ortak olarak ayrılan toplu ödeneklerle uygulanacaktır.</t>
    </r>
  </si>
  <si>
    <t>Münhasıran İstanbul'da uygulanan 223 adet projenin;</t>
  </si>
  <si>
    <t>Proje tutarı   :  198 milyar 307 milyon 244 bin TL.</t>
  </si>
  <si>
    <t>2020 yılı sonuna kadar yapılan harcama  : 74 milyar 945 milyon 922 bin TL.</t>
  </si>
  <si>
    <t>2021 yılı ödenek toplamı  : 28 milyar 156 milyon 221 bin TL.' dir.</t>
  </si>
  <si>
    <t>Ankara
İstanbul</t>
  </si>
  <si>
    <t>Depo Sahası (390.000 m²), Müşavirlik/Kontrollük</t>
  </si>
  <si>
    <t>2005
2026</t>
  </si>
  <si>
    <t>4 
(2022 Yatırım Programı)</t>
  </si>
  <si>
    <t>1
(2021 Yatırım Programı)</t>
  </si>
  <si>
    <t>2
(2021 Yatırım Programı)</t>
  </si>
  <si>
    <t>3
(2021 Yatırım Programı)</t>
  </si>
  <si>
    <t>SIRA NO</t>
  </si>
  <si>
    <t>SEKTÖR</t>
  </si>
  <si>
    <t>KURUM</t>
  </si>
  <si>
    <t>PROJE YERİ</t>
  </si>
  <si>
    <t>PROJE ADI</t>
  </si>
  <si>
    <t>DIŞ KREDİ</t>
  </si>
  <si>
    <t>2020 YILI HARCAMASI</t>
  </si>
  <si>
    <t>2021 YILI YATIRIMI</t>
  </si>
  <si>
    <t>HİBE</t>
  </si>
  <si>
    <t xml:space="preserve">BAŞLAMA -
 BİTİŞ TARİHİ </t>
  </si>
  <si>
    <t>2021 YILI HARCAMASI</t>
  </si>
  <si>
    <t>2022 YILI YATIRIMI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</si>
</sst>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T_L_-;\-* #,##0.00\ _T_L_-;_-* &quot;-&quot;??\ _T_L_-;_-@_-"/>
    <numFmt numFmtId="165" formatCode="%0.0"/>
    <numFmt numFmtId="166" formatCode="%0.00"/>
    <numFmt numFmtId="167" formatCode="_-* #,##0\ _T_L_-;\-* #,##0\ _T_L_-;_-* &quot;-&quot;??\ _T_L_-;_-@_-"/>
  </numFmts>
  <fonts count="8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rgb="FF0000FF"/>
      <name val="Times New Roman Tur"/>
      <family val="1"/>
      <charset val="162"/>
    </font>
    <font>
      <b/>
      <sz val="10"/>
      <name val="Times New Roman"/>
      <family val="1"/>
      <charset val="162"/>
    </font>
    <font>
      <b/>
      <sz val="12"/>
      <name val="Times New Roman Tur"/>
      <family val="1"/>
      <charset val="162"/>
    </font>
    <font>
      <sz val="8"/>
      <name val="Times New Roman Tur"/>
      <family val="1"/>
      <charset val="162"/>
    </font>
    <font>
      <b/>
      <sz val="8"/>
      <name val="Times New Roman Tur"/>
      <family val="1"/>
      <charset val="162"/>
    </font>
    <font>
      <b/>
      <sz val="8"/>
      <name val="Times New Roman"/>
      <family val="1"/>
      <charset val="162"/>
    </font>
    <font>
      <b/>
      <sz val="14"/>
      <name val="Times New Roman"/>
      <family val="1"/>
      <charset val="162"/>
    </font>
    <font>
      <sz val="8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20"/>
      <color rgb="FFFF0000"/>
      <name val="Times New Roman Tur"/>
      <family val="1"/>
      <charset val="162"/>
    </font>
    <font>
      <b/>
      <sz val="12"/>
      <color theme="1"/>
      <name val="Times New Roman"/>
      <family val="1"/>
      <charset val="162"/>
    </font>
    <font>
      <sz val="18"/>
      <color theme="1"/>
      <name val="Calibri"/>
      <family val="2"/>
      <charset val="162"/>
      <scheme val="minor"/>
    </font>
    <font>
      <b/>
      <sz val="14"/>
      <color rgb="FF00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5"/>
      <color rgb="FFFF0000"/>
      <name val="Times New Roman"/>
      <family val="1"/>
      <charset val="162"/>
    </font>
    <font>
      <b/>
      <sz val="12"/>
      <color theme="1"/>
      <name val="Calibri"/>
      <family val="2"/>
      <scheme val="minor"/>
    </font>
    <font>
      <b/>
      <sz val="16"/>
      <color rgb="FF3333FF"/>
      <name val="Times New Roman Tur"/>
      <family val="1"/>
      <charset val="162"/>
    </font>
    <font>
      <sz val="8"/>
      <name val="Calibri"/>
      <family val="2"/>
      <charset val="16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b/>
      <sz val="14"/>
      <name val="Cambria"/>
      <family val="1"/>
      <charset val="162"/>
    </font>
    <font>
      <b/>
      <sz val="14"/>
      <color theme="1"/>
      <name val="Cambria"/>
      <family val="1"/>
      <charset val="162"/>
    </font>
    <font>
      <sz val="14"/>
      <color rgb="FF000000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Times New Roman"/>
      <family val="1"/>
      <charset val="162"/>
    </font>
    <font>
      <sz val="16"/>
      <color theme="1"/>
      <name val="Calibri"/>
      <family val="2"/>
      <scheme val="minor"/>
    </font>
    <font>
      <b/>
      <sz val="16"/>
      <color theme="3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6"/>
      <name val="Arial Tur"/>
      <charset val="162"/>
    </font>
    <font>
      <b/>
      <sz val="14"/>
      <name val="Times New Roman Tur"/>
      <family val="1"/>
      <charset val="162"/>
    </font>
    <font>
      <b/>
      <sz val="22"/>
      <color rgb="FFFF0000"/>
      <name val="Times New Roman Tur"/>
      <family val="1"/>
      <charset val="162"/>
    </font>
    <font>
      <b/>
      <sz val="24"/>
      <color rgb="FFFF0000"/>
      <name val="Times New Roman Tur"/>
      <family val="1"/>
      <charset val="162"/>
    </font>
    <font>
      <sz val="22"/>
      <color theme="1"/>
      <name val="Calibri"/>
      <family val="2"/>
      <charset val="162"/>
      <scheme val="minor"/>
    </font>
    <font>
      <b/>
      <sz val="26"/>
      <color rgb="FFFF0000"/>
      <name val="Times New Roman Tur"/>
      <family val="1"/>
      <charset val="162"/>
    </font>
    <font>
      <sz val="26"/>
      <color theme="1"/>
      <name val="Calibri"/>
      <family val="2"/>
      <charset val="162"/>
      <scheme val="minor"/>
    </font>
    <font>
      <b/>
      <sz val="16"/>
      <color indexed="12"/>
      <name val="Times New Roman Tur"/>
      <charset val="162"/>
    </font>
    <font>
      <b/>
      <sz val="18"/>
      <color rgb="FF3333FF"/>
      <name val="Times New Roman Tur"/>
      <family val="1"/>
      <charset val="162"/>
    </font>
    <font>
      <b/>
      <sz val="24"/>
      <color rgb="FFFF0000"/>
      <name val="Times New Roman"/>
      <family val="1"/>
      <charset val="162"/>
    </font>
    <font>
      <b/>
      <sz val="16"/>
      <color indexed="12"/>
      <name val="Times New Roman Tur"/>
      <family val="1"/>
      <charset val="162"/>
    </font>
    <font>
      <sz val="20"/>
      <color theme="1"/>
      <name val="Calibri"/>
      <family val="2"/>
      <charset val="162"/>
      <scheme val="minor"/>
    </font>
    <font>
      <sz val="22"/>
      <color theme="1"/>
      <name val="Arial Tur"/>
      <charset val="162"/>
    </font>
    <font>
      <b/>
      <sz val="22"/>
      <color theme="1"/>
      <name val="Times New Roman Tur"/>
      <family val="1"/>
      <charset val="162"/>
    </font>
    <font>
      <b/>
      <sz val="22"/>
      <color rgb="FFFF0000"/>
      <name val="Times New Roman Tur"/>
      <charset val="162"/>
    </font>
    <font>
      <b/>
      <sz val="22"/>
      <color indexed="10"/>
      <name val="Times New Roman"/>
      <family val="1"/>
      <charset val="162"/>
    </font>
    <font>
      <b/>
      <sz val="22"/>
      <color theme="1"/>
      <name val="Times New Roman Tur"/>
      <charset val="162"/>
    </font>
    <font>
      <b/>
      <sz val="18"/>
      <name val="Times New Roman"/>
      <family val="1"/>
      <charset val="162"/>
    </font>
    <font>
      <sz val="18"/>
      <color theme="1"/>
      <name val="Calibri"/>
      <family val="2"/>
      <scheme val="minor"/>
    </font>
    <font>
      <b/>
      <sz val="20"/>
      <name val="Times New Roman"/>
      <family val="1"/>
      <charset val="162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  <charset val="162"/>
    </font>
    <font>
      <b/>
      <sz val="20"/>
      <color theme="1"/>
      <name val="Calibri"/>
      <family val="2"/>
      <scheme val="minor"/>
    </font>
    <font>
      <b/>
      <sz val="16"/>
      <name val="Times New Roman Tur"/>
      <charset val="162"/>
    </font>
    <font>
      <b/>
      <sz val="16"/>
      <name val="Times New Roman Tur"/>
      <family val="1"/>
      <charset val="162"/>
    </font>
    <font>
      <sz val="14"/>
      <name val="Times New Roman Tur"/>
      <family val="1"/>
      <charset val="162"/>
    </font>
    <font>
      <b/>
      <u/>
      <sz val="20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sz val="14"/>
      <color theme="1"/>
      <name val="Arial Tur"/>
      <charset val="162"/>
    </font>
    <font>
      <b/>
      <u/>
      <sz val="20"/>
      <color rgb="FFFF0000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20"/>
      <color theme="0"/>
      <name val="Times New Roman"/>
      <family val="1"/>
      <charset val="162"/>
    </font>
    <font>
      <sz val="11"/>
      <color theme="0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theme="1"/>
      <name val="Times New Roman"/>
      <family val="1"/>
      <charset val="162"/>
    </font>
    <font>
      <sz val="48"/>
      <color theme="1"/>
      <name val="Bahnschrift Light Condensed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4"/>
      <color rgb="FF000000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1F497D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205352"/>
      </right>
      <top style="thin">
        <color rgb="FF205352"/>
      </top>
      <bottom style="medium">
        <color indexed="64"/>
      </bottom>
      <diagonal/>
    </border>
    <border>
      <left style="thin">
        <color rgb="FF205352"/>
      </left>
      <right style="thin">
        <color rgb="FF205352"/>
      </right>
      <top style="thin">
        <color rgb="FF20535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2">
    <xf numFmtId="0" fontId="0" fillId="0" borderId="0" xfId="0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" fontId="5" fillId="0" borderId="0" xfId="0" applyNumberFormat="1" applyFont="1" applyBorder="1"/>
    <xf numFmtId="0" fontId="5" fillId="0" borderId="0" xfId="0" applyFont="1" applyBorder="1"/>
    <xf numFmtId="0" fontId="3" fillId="0" borderId="0" xfId="0" applyFont="1" applyFill="1" applyBorder="1"/>
    <xf numFmtId="0" fontId="8" fillId="0" borderId="0" xfId="0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3" fillId="0" borderId="0" xfId="0" applyFont="1"/>
    <xf numFmtId="0" fontId="16" fillId="0" borderId="0" xfId="0" applyFont="1"/>
    <xf numFmtId="0" fontId="21" fillId="0" borderId="0" xfId="0" applyFont="1"/>
    <xf numFmtId="0" fontId="16" fillId="0" borderId="0" xfId="0" applyFont="1" applyFill="1"/>
    <xf numFmtId="3" fontId="23" fillId="0" borderId="1" xfId="0" applyNumberFormat="1" applyFont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 readingOrder="1"/>
    </xf>
    <xf numFmtId="0" fontId="27" fillId="3" borderId="1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vertical="center" wrapText="1" readingOrder="1"/>
    </xf>
    <xf numFmtId="0" fontId="27" fillId="3" borderId="1" xfId="0" applyNumberFormat="1" applyFont="1" applyFill="1" applyBorder="1" applyAlignment="1">
      <alignment horizontal="left" vertical="center" wrapText="1" readingOrder="1"/>
    </xf>
    <xf numFmtId="0" fontId="27" fillId="3" borderId="2" xfId="0" applyNumberFormat="1" applyFont="1" applyFill="1" applyBorder="1" applyAlignment="1">
      <alignment vertical="center" wrapText="1" readingOrder="1"/>
    </xf>
    <xf numFmtId="0" fontId="27" fillId="3" borderId="1" xfId="0" applyNumberFormat="1" applyFont="1" applyFill="1" applyBorder="1" applyAlignment="1">
      <alignment horizontal="center" vertical="center" wrapText="1" readingOrder="1"/>
    </xf>
    <xf numFmtId="3" fontId="14" fillId="3" borderId="3" xfId="0" applyNumberFormat="1" applyFont="1" applyFill="1" applyBorder="1" applyAlignment="1">
      <alignment horizontal="center" vertical="center" wrapText="1" readingOrder="1"/>
    </xf>
    <xf numFmtId="3" fontId="14" fillId="3" borderId="1" xfId="0" applyNumberFormat="1" applyFont="1" applyFill="1" applyBorder="1" applyAlignment="1">
      <alignment horizontal="center" vertical="center" wrapText="1" readingOrder="1"/>
    </xf>
    <xf numFmtId="3" fontId="14" fillId="3" borderId="4" xfId="0" applyNumberFormat="1" applyFont="1" applyFill="1" applyBorder="1" applyAlignment="1">
      <alignment horizontal="center" vertical="center" wrapText="1" readingOrder="1"/>
    </xf>
    <xf numFmtId="3" fontId="14" fillId="3" borderId="2" xfId="0" applyNumberFormat="1" applyFont="1" applyFill="1" applyBorder="1" applyAlignment="1">
      <alignment horizontal="center" vertical="center" wrapText="1" readingOrder="1"/>
    </xf>
    <xf numFmtId="0" fontId="27" fillId="0" borderId="1" xfId="0" applyNumberFormat="1" applyFont="1" applyFill="1" applyBorder="1" applyAlignment="1">
      <alignment horizontal="left" vertical="center" wrapText="1" readingOrder="1"/>
    </xf>
    <xf numFmtId="0" fontId="27" fillId="0" borderId="1" xfId="0" applyNumberFormat="1" applyFont="1" applyFill="1" applyBorder="1" applyAlignment="1">
      <alignment horizontal="center" vertical="center" wrapText="1" readingOrder="1"/>
    </xf>
    <xf numFmtId="3" fontId="14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27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vertical="center" wrapText="1" readingOrder="1"/>
    </xf>
    <xf numFmtId="0" fontId="27" fillId="0" borderId="2" xfId="0" applyNumberFormat="1" applyFont="1" applyFill="1" applyBorder="1" applyAlignment="1">
      <alignment vertical="center" wrapText="1" readingOrder="1"/>
    </xf>
    <xf numFmtId="3" fontId="14" fillId="0" borderId="4" xfId="0" applyNumberFormat="1" applyFont="1" applyFill="1" applyBorder="1" applyAlignment="1">
      <alignment horizontal="center" vertical="center" wrapText="1" readingOrder="1"/>
    </xf>
    <xf numFmtId="3" fontId="14" fillId="0" borderId="2" xfId="0" applyNumberFormat="1" applyFont="1" applyFill="1" applyBorder="1" applyAlignment="1">
      <alignment horizontal="center" vertical="center" wrapText="1" readingOrder="1"/>
    </xf>
    <xf numFmtId="2" fontId="15" fillId="3" borderId="1" xfId="0" applyNumberFormat="1" applyFont="1" applyFill="1" applyBorder="1" applyAlignment="1">
      <alignment horizontal="center" vertical="center" wrapText="1" readingOrder="1"/>
    </xf>
    <xf numFmtId="2" fontId="28" fillId="3" borderId="1" xfId="0" applyNumberFormat="1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vertical="center" wrapText="1" readingOrder="1"/>
    </xf>
    <xf numFmtId="2" fontId="28" fillId="3" borderId="1" xfId="0" applyNumberFormat="1" applyFont="1" applyFill="1" applyBorder="1" applyAlignment="1">
      <alignment horizontal="left" vertical="center" wrapText="1" readingOrder="1"/>
    </xf>
    <xf numFmtId="0" fontId="28" fillId="3" borderId="1" xfId="0" applyNumberFormat="1" applyFont="1" applyFill="1" applyBorder="1" applyAlignment="1">
      <alignment horizontal="center" vertical="center" wrapText="1" readingOrder="1"/>
    </xf>
    <xf numFmtId="3" fontId="8" fillId="3" borderId="1" xfId="1" applyNumberFormat="1" applyFont="1" applyFill="1" applyBorder="1" applyAlignment="1">
      <alignment horizontal="center" vertical="center" wrapText="1" readingOrder="1"/>
    </xf>
    <xf numFmtId="3" fontId="8" fillId="3" borderId="1" xfId="0" applyNumberFormat="1" applyFont="1" applyFill="1" applyBorder="1" applyAlignment="1">
      <alignment horizontal="center" vertical="center" wrapText="1" readingOrder="1"/>
    </xf>
    <xf numFmtId="0" fontId="28" fillId="0" borderId="1" xfId="0" applyNumberFormat="1" applyFont="1" applyFill="1" applyBorder="1" applyAlignment="1">
      <alignment horizontal="center" vertical="center" wrapText="1" readingOrder="1"/>
    </xf>
    <xf numFmtId="2" fontId="28" fillId="0" borderId="1" xfId="0" applyNumberFormat="1" applyFont="1" applyFill="1" applyBorder="1" applyAlignment="1">
      <alignment horizontal="left" vertical="center" wrapText="1" readingOrder="1"/>
    </xf>
    <xf numFmtId="2" fontId="8" fillId="3" borderId="1" xfId="0" applyNumberFormat="1" applyFont="1" applyFill="1" applyBorder="1" applyAlignment="1">
      <alignment horizontal="left" vertical="center" wrapText="1" readingOrder="1"/>
    </xf>
    <xf numFmtId="0" fontId="28" fillId="3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 wrapText="1" readingOrder="1"/>
    </xf>
    <xf numFmtId="0" fontId="28" fillId="3" borderId="1" xfId="0" applyNumberFormat="1" applyFont="1" applyFill="1" applyBorder="1" applyAlignment="1">
      <alignment horizontal="left" vertical="center" wrapText="1" readingOrder="1"/>
    </xf>
    <xf numFmtId="3" fontId="8" fillId="0" borderId="1" xfId="0" applyNumberFormat="1" applyFont="1" applyFill="1" applyBorder="1" applyAlignment="1">
      <alignment horizontal="center" vertical="center" wrapText="1" readingOrder="1"/>
    </xf>
    <xf numFmtId="0" fontId="29" fillId="0" borderId="0" xfId="0" applyFont="1" applyAlignment="1">
      <alignment horizontal="center" wrapText="1" readingOrder="1"/>
    </xf>
    <xf numFmtId="0" fontId="30" fillId="0" borderId="0" xfId="0" applyFont="1" applyAlignment="1">
      <alignment horizontal="left" wrapText="1"/>
    </xf>
    <xf numFmtId="0" fontId="31" fillId="0" borderId="0" xfId="0" applyFont="1" applyAlignment="1">
      <alignment wrapText="1" readingOrder="1"/>
    </xf>
    <xf numFmtId="0" fontId="22" fillId="0" borderId="0" xfId="0" applyFont="1" applyAlignment="1">
      <alignment wrapText="1" readingOrder="1"/>
    </xf>
    <xf numFmtId="0" fontId="30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Alignment="1">
      <alignment horizontal="center" vertical="center"/>
    </xf>
    <xf numFmtId="0" fontId="36" fillId="0" borderId="0" xfId="0" applyFont="1"/>
    <xf numFmtId="0" fontId="41" fillId="0" borderId="0" xfId="0" applyFont="1"/>
    <xf numFmtId="0" fontId="43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8" fillId="3" borderId="0" xfId="0" applyFont="1" applyFill="1"/>
    <xf numFmtId="0" fontId="41" fillId="0" borderId="0" xfId="0" applyFont="1" applyBorder="1" applyAlignment="1">
      <alignment horizontal="right" vertical="center"/>
    </xf>
    <xf numFmtId="0" fontId="49" fillId="0" borderId="0" xfId="0" applyFont="1" applyBorder="1"/>
    <xf numFmtId="167" fontId="49" fillId="0" borderId="0" xfId="0" applyNumberFormat="1" applyFont="1" applyBorder="1"/>
    <xf numFmtId="0" fontId="39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vertical="center" wrapText="1"/>
    </xf>
    <xf numFmtId="0" fontId="41" fillId="3" borderId="0" xfId="0" applyFont="1" applyFill="1"/>
    <xf numFmtId="0" fontId="50" fillId="3" borderId="0" xfId="0" applyFont="1" applyFill="1" applyBorder="1" applyAlignment="1">
      <alignment vertical="center"/>
    </xf>
    <xf numFmtId="3" fontId="52" fillId="3" borderId="0" xfId="1" applyNumberFormat="1" applyFont="1" applyFill="1" applyBorder="1" applyAlignment="1">
      <alignment vertical="center"/>
    </xf>
    <xf numFmtId="3" fontId="52" fillId="3" borderId="0" xfId="0" applyNumberFormat="1" applyFont="1" applyFill="1" applyBorder="1" applyAlignment="1">
      <alignment vertical="center" wrapText="1"/>
    </xf>
    <xf numFmtId="167" fontId="52" fillId="3" borderId="0" xfId="1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right"/>
    </xf>
    <xf numFmtId="0" fontId="50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39" fillId="3" borderId="0" xfId="0" applyFont="1" applyFill="1" applyBorder="1" applyAlignment="1">
      <alignment horizontal="right" vertical="top"/>
    </xf>
    <xf numFmtId="0" fontId="48" fillId="3" borderId="0" xfId="0" applyFont="1" applyFill="1" applyAlignment="1">
      <alignment vertical="top"/>
    </xf>
    <xf numFmtId="0" fontId="48" fillId="3" borderId="0" xfId="0" applyFont="1" applyFill="1" applyAlignment="1">
      <alignment vertical="center"/>
    </xf>
    <xf numFmtId="0" fontId="39" fillId="0" borderId="0" xfId="0" applyFont="1" applyBorder="1" applyAlignment="1">
      <alignment vertical="center" wrapText="1"/>
    </xf>
    <xf numFmtId="0" fontId="55" fillId="0" borderId="0" xfId="0" applyFont="1"/>
    <xf numFmtId="0" fontId="57" fillId="0" borderId="0" xfId="0" applyFont="1"/>
    <xf numFmtId="0" fontId="56" fillId="0" borderId="0" xfId="0" applyNumberFormat="1" applyFont="1" applyAlignment="1">
      <alignment horizontal="center" vertical="center"/>
    </xf>
    <xf numFmtId="0" fontId="57" fillId="0" borderId="0" xfId="0" applyFont="1" applyAlignment="1"/>
    <xf numFmtId="0" fontId="59" fillId="0" borderId="0" xfId="0" applyFont="1" applyAlignment="1">
      <alignment horizontal="center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49" fontId="33" fillId="0" borderId="9" xfId="0" applyNumberFormat="1" applyFont="1" applyFill="1" applyBorder="1" applyAlignment="1">
      <alignment horizontal="center" vertical="center" wrapText="1" readingOrder="1"/>
    </xf>
    <xf numFmtId="0" fontId="56" fillId="0" borderId="0" xfId="0" applyNumberFormat="1" applyFont="1" applyAlignment="1">
      <alignment horizontal="left" vertical="center"/>
    </xf>
    <xf numFmtId="2" fontId="24" fillId="3" borderId="1" xfId="0" applyNumberFormat="1" applyFont="1" applyFill="1" applyBorder="1" applyAlignment="1">
      <alignment horizontal="left" vertical="center" wrapText="1"/>
    </xf>
    <xf numFmtId="0" fontId="24" fillId="3" borderId="1" xfId="0" applyNumberFormat="1" applyFont="1" applyFill="1" applyBorder="1" applyAlignment="1">
      <alignment horizontal="center" vertical="center" wrapText="1" readingOrder="1"/>
    </xf>
    <xf numFmtId="3" fontId="8" fillId="0" borderId="4" xfId="0" applyNumberFormat="1" applyFont="1" applyFill="1" applyBorder="1" applyAlignment="1">
      <alignment horizontal="center" vertical="center" wrapText="1" readingOrder="1"/>
    </xf>
    <xf numFmtId="3" fontId="8" fillId="0" borderId="5" xfId="0" applyNumberFormat="1" applyFont="1" applyFill="1" applyBorder="1" applyAlignment="1">
      <alignment horizontal="center" vertical="center" wrapText="1" readingOrder="1"/>
    </xf>
    <xf numFmtId="0" fontId="66" fillId="3" borderId="1" xfId="0" applyNumberFormat="1" applyFont="1" applyFill="1" applyBorder="1" applyAlignment="1">
      <alignment horizontal="center" vertical="center" wrapText="1" readingOrder="1"/>
    </xf>
    <xf numFmtId="0" fontId="27" fillId="3" borderId="1" xfId="0" applyNumberFormat="1" applyFont="1" applyFill="1" applyBorder="1" applyAlignment="1">
      <alignment vertical="center" wrapText="1" readingOrder="1"/>
    </xf>
    <xf numFmtId="3" fontId="27" fillId="3" borderId="1" xfId="0" applyNumberFormat="1" applyFont="1" applyFill="1" applyBorder="1" applyAlignment="1">
      <alignment horizontal="center" vertical="center" wrapText="1" readingOrder="1"/>
    </xf>
    <xf numFmtId="3" fontId="27" fillId="3" borderId="1" xfId="0" applyNumberFormat="1" applyFont="1" applyFill="1" applyBorder="1" applyAlignment="1">
      <alignment horizontal="left" vertical="center" wrapText="1" readingOrder="1"/>
    </xf>
    <xf numFmtId="0" fontId="14" fillId="3" borderId="1" xfId="0" applyNumberFormat="1" applyFont="1" applyFill="1" applyBorder="1" applyAlignment="1">
      <alignment horizontal="center" vertical="center" wrapText="1" readingOrder="1"/>
    </xf>
    <xf numFmtId="3" fontId="10" fillId="3" borderId="0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 wrapText="1" readingOrder="1"/>
    </xf>
    <xf numFmtId="0" fontId="10" fillId="3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2" fontId="15" fillId="0" borderId="1" xfId="0" applyNumberFormat="1" applyFont="1" applyFill="1" applyBorder="1" applyAlignment="1">
      <alignment horizontal="center" vertical="center" wrapText="1" readingOrder="1"/>
    </xf>
    <xf numFmtId="2" fontId="28" fillId="0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 readingOrder="1"/>
    </xf>
    <xf numFmtId="0" fontId="2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65" fillId="0" borderId="1" xfId="0" applyNumberFormat="1" applyFont="1" applyFill="1" applyBorder="1" applyAlignment="1">
      <alignment horizontal="center" vertical="center" wrapText="1" readingOrder="1"/>
    </xf>
    <xf numFmtId="0" fontId="34" fillId="0" borderId="0" xfId="0" applyFont="1" applyFill="1"/>
    <xf numFmtId="0" fontId="8" fillId="3" borderId="6" xfId="0" applyNumberFormat="1" applyFont="1" applyFill="1" applyBorder="1" applyAlignment="1">
      <alignment horizontal="center" vertical="center"/>
    </xf>
    <xf numFmtId="0" fontId="15" fillId="3" borderId="6" xfId="0" applyNumberFormat="1" applyFont="1" applyFill="1" applyBorder="1" applyAlignment="1">
      <alignment horizontal="center" vertical="center" wrapText="1" readingOrder="1"/>
    </xf>
    <xf numFmtId="0" fontId="27" fillId="3" borderId="6" xfId="0" applyNumberFormat="1" applyFont="1" applyFill="1" applyBorder="1" applyAlignment="1">
      <alignment horizontal="left" vertical="center" wrapText="1"/>
    </xf>
    <xf numFmtId="0" fontId="14" fillId="3" borderId="6" xfId="0" applyNumberFormat="1" applyFont="1" applyFill="1" applyBorder="1" applyAlignment="1">
      <alignment vertical="center" wrapText="1" readingOrder="1"/>
    </xf>
    <xf numFmtId="0" fontId="27" fillId="3" borderId="8" xfId="0" applyNumberFormat="1" applyFont="1" applyFill="1" applyBorder="1" applyAlignment="1">
      <alignment vertical="center" wrapText="1" readingOrder="1"/>
    </xf>
    <xf numFmtId="0" fontId="27" fillId="3" borderId="6" xfId="0" applyNumberFormat="1" applyFont="1" applyFill="1" applyBorder="1" applyAlignment="1">
      <alignment horizontal="left" vertical="center" wrapText="1" readingOrder="1"/>
    </xf>
    <xf numFmtId="3" fontId="14" fillId="3" borderId="6" xfId="0" applyNumberFormat="1" applyFont="1" applyFill="1" applyBorder="1" applyAlignment="1">
      <alignment horizontal="center" vertical="center" wrapText="1" readingOrder="1"/>
    </xf>
    <xf numFmtId="3" fontId="14" fillId="3" borderId="9" xfId="0" applyNumberFormat="1" applyFont="1" applyFill="1" applyBorder="1" applyAlignment="1">
      <alignment horizontal="center" vertical="center" wrapText="1" readingOrder="1"/>
    </xf>
    <xf numFmtId="3" fontId="14" fillId="3" borderId="11" xfId="0" applyNumberFormat="1" applyFont="1" applyFill="1" applyBorder="1" applyAlignment="1">
      <alignment horizontal="center" vertical="center" wrapText="1" readingOrder="1"/>
    </xf>
    <xf numFmtId="0" fontId="27" fillId="3" borderId="6" xfId="0" applyNumberFormat="1" applyFont="1" applyFill="1" applyBorder="1" applyAlignment="1">
      <alignment horizontal="center" vertical="center" wrapText="1" readingOrder="1"/>
    </xf>
    <xf numFmtId="3" fontId="14" fillId="3" borderId="8" xfId="0" applyNumberFormat="1" applyFont="1" applyFill="1" applyBorder="1" applyAlignment="1">
      <alignment horizontal="center" vertical="center" wrapText="1" readingOrder="1"/>
    </xf>
    <xf numFmtId="0" fontId="66" fillId="3" borderId="6" xfId="0" applyNumberFormat="1" applyFont="1" applyFill="1" applyBorder="1" applyAlignment="1">
      <alignment horizontal="center" vertical="center" wrapText="1" readingOrder="1"/>
    </xf>
    <xf numFmtId="3" fontId="14" fillId="11" borderId="6" xfId="0" applyNumberFormat="1" applyFont="1" applyFill="1" applyBorder="1" applyAlignment="1">
      <alignment horizontal="center" vertical="center" wrapText="1" readingOrder="1"/>
    </xf>
    <xf numFmtId="2" fontId="28" fillId="3" borderId="1" xfId="0" applyNumberFormat="1" applyFont="1" applyFill="1" applyBorder="1" applyAlignment="1">
      <alignment vertical="center" wrapText="1" readingOrder="1"/>
    </xf>
    <xf numFmtId="0" fontId="27" fillId="0" borderId="1" xfId="0" applyNumberFormat="1" applyFont="1" applyFill="1" applyBorder="1" applyAlignment="1">
      <alignment vertical="center" wrapText="1" readingOrder="1"/>
    </xf>
    <xf numFmtId="3" fontId="65" fillId="3" borderId="1" xfId="0" applyNumberFormat="1" applyFont="1" applyFill="1" applyBorder="1" applyAlignment="1">
      <alignment horizontal="center" vertical="center" wrapText="1" readingOrder="1"/>
    </xf>
    <xf numFmtId="3" fontId="14" fillId="5" borderId="1" xfId="0" applyNumberFormat="1" applyFont="1" applyFill="1" applyBorder="1" applyAlignment="1">
      <alignment horizontal="center" vertical="center" wrapText="1" readingOrder="1"/>
    </xf>
    <xf numFmtId="3" fontId="10" fillId="9" borderId="1" xfId="0" applyNumberFormat="1" applyFont="1" applyFill="1" applyBorder="1" applyAlignment="1">
      <alignment horizontal="center" vertical="center" wrapText="1" readingOrder="1"/>
    </xf>
    <xf numFmtId="3" fontId="65" fillId="9" borderId="1" xfId="0" applyNumberFormat="1" applyFont="1" applyFill="1" applyBorder="1" applyAlignment="1">
      <alignment horizontal="center" vertical="center" wrapText="1" readingOrder="1"/>
    </xf>
    <xf numFmtId="0" fontId="35" fillId="8" borderId="1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vertical="center"/>
    </xf>
    <xf numFmtId="0" fontId="67" fillId="2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vertical="center"/>
    </xf>
    <xf numFmtId="0" fontId="37" fillId="10" borderId="1" xfId="0" applyFont="1" applyFill="1" applyBorder="1" applyAlignment="1">
      <alignment vertical="center"/>
    </xf>
    <xf numFmtId="0" fontId="33" fillId="10" borderId="1" xfId="0" applyFont="1" applyFill="1" applyBorder="1" applyAlignment="1">
      <alignment horizontal="center" vertical="center"/>
    </xf>
    <xf numFmtId="3" fontId="33" fillId="10" borderId="1" xfId="0" applyNumberFormat="1" applyFont="1" applyFill="1" applyBorder="1" applyAlignment="1">
      <alignment horizontal="center" vertical="center"/>
    </xf>
    <xf numFmtId="10" fontId="33" fillId="10" borderId="1" xfId="0" applyNumberFormat="1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 wrapText="1"/>
    </xf>
    <xf numFmtId="0" fontId="56" fillId="0" borderId="0" xfId="0" applyNumberFormat="1" applyFont="1" applyAlignment="1">
      <alignment horizontal="center"/>
    </xf>
    <xf numFmtId="0" fontId="35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27" fillId="3" borderId="8" xfId="0" applyNumberFormat="1" applyFont="1" applyFill="1" applyBorder="1" applyAlignment="1">
      <alignment horizontal="center" vertical="center" wrapText="1" readingOrder="1"/>
    </xf>
    <xf numFmtId="0" fontId="54" fillId="0" borderId="0" xfId="0" applyNumberFormat="1" applyFont="1" applyAlignment="1">
      <alignment horizontal="center" vertical="center"/>
    </xf>
    <xf numFmtId="0" fontId="27" fillId="3" borderId="2" xfId="0" applyNumberFormat="1" applyFont="1" applyFill="1" applyBorder="1" applyAlignment="1">
      <alignment horizontal="center" vertical="center" wrapText="1" readingOrder="1"/>
    </xf>
    <xf numFmtId="2" fontId="28" fillId="3" borderId="1" xfId="0" applyNumberFormat="1" applyFont="1" applyFill="1" applyBorder="1" applyAlignment="1">
      <alignment horizontal="center" vertical="center" wrapText="1" readingOrder="1"/>
    </xf>
    <xf numFmtId="2" fontId="8" fillId="3" borderId="1" xfId="0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center" wrapText="1" readingOrder="1"/>
    </xf>
    <xf numFmtId="0" fontId="58" fillId="0" borderId="0" xfId="0" applyFont="1" applyBorder="1" applyAlignment="1">
      <alignment vertical="top"/>
    </xf>
    <xf numFmtId="0" fontId="72" fillId="0" borderId="0" xfId="0" applyNumberFormat="1" applyFont="1" applyAlignment="1">
      <alignment wrapText="1"/>
    </xf>
    <xf numFmtId="0" fontId="73" fillId="0" borderId="0" xfId="0" applyFont="1" applyBorder="1" applyAlignment="1">
      <alignment horizontal="center"/>
    </xf>
    <xf numFmtId="0" fontId="72" fillId="0" borderId="0" xfId="0" applyNumberFormat="1" applyFont="1" applyAlignment="1"/>
    <xf numFmtId="0" fontId="72" fillId="0" borderId="0" xfId="0" applyNumberFormat="1" applyFont="1" applyAlignment="1">
      <alignment horizontal="center"/>
    </xf>
    <xf numFmtId="0" fontId="72" fillId="0" borderId="0" xfId="0" applyNumberFormat="1" applyFont="1" applyAlignment="1">
      <alignment horizontal="center" wrapText="1"/>
    </xf>
    <xf numFmtId="0" fontId="10" fillId="0" borderId="0" xfId="0" applyFont="1" applyBorder="1" applyAlignment="1">
      <alignment vertical="top"/>
    </xf>
    <xf numFmtId="0" fontId="72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wrapText="1" readingOrder="1"/>
    </xf>
    <xf numFmtId="0" fontId="36" fillId="0" borderId="0" xfId="0" applyFont="1" applyAlignment="1">
      <alignment horizontal="left" wrapText="1"/>
    </xf>
    <xf numFmtId="0" fontId="73" fillId="0" borderId="0" xfId="0" applyFont="1" applyAlignment="1">
      <alignment wrapText="1" readingOrder="1"/>
    </xf>
    <xf numFmtId="0" fontId="34" fillId="0" borderId="0" xfId="0" applyFont="1" applyAlignment="1">
      <alignment horizontal="center" wrapText="1" readingOrder="1"/>
    </xf>
    <xf numFmtId="0" fontId="34" fillId="0" borderId="0" xfId="0" applyFont="1" applyAlignment="1">
      <alignment wrapText="1" readingOrder="1"/>
    </xf>
    <xf numFmtId="0" fontId="36" fillId="0" borderId="0" xfId="0" applyNumberFormat="1" applyFont="1" applyBorder="1" applyAlignment="1">
      <alignment horizontal="center"/>
    </xf>
    <xf numFmtId="0" fontId="72" fillId="0" borderId="0" xfId="0" applyFont="1" applyAlignment="1">
      <alignment horizontal="center" vertical="top" wrapText="1" readingOrder="1"/>
    </xf>
    <xf numFmtId="0" fontId="7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2" fillId="0" borderId="0" xfId="0" applyFont="1" applyBorder="1" applyAlignment="1">
      <alignment horizontal="center" vertical="top"/>
    </xf>
    <xf numFmtId="0" fontId="76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50" fillId="3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 wrapText="1"/>
    </xf>
    <xf numFmtId="0" fontId="50" fillId="3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 wrapText="1"/>
    </xf>
    <xf numFmtId="0" fontId="50" fillId="3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 wrapText="1"/>
    </xf>
    <xf numFmtId="0" fontId="50" fillId="3" borderId="0" xfId="0" applyFont="1" applyFill="1" applyBorder="1" applyAlignment="1">
      <alignment horizontal="left" vertical="top" wrapText="1"/>
    </xf>
    <xf numFmtId="2" fontId="26" fillId="5" borderId="1" xfId="0" applyNumberFormat="1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69" fillId="0" borderId="8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0" fontId="69" fillId="0" borderId="11" xfId="0" applyFont="1" applyBorder="1" applyAlignment="1">
      <alignment horizontal="center" vertical="center"/>
    </xf>
    <xf numFmtId="0" fontId="69" fillId="0" borderId="13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69" fillId="0" borderId="7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0" borderId="12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70" fillId="7" borderId="1" xfId="0" applyNumberFormat="1" applyFont="1" applyFill="1" applyBorder="1" applyAlignment="1">
      <alignment horizontal="left" vertical="center" wrapText="1" readingOrder="1"/>
    </xf>
    <xf numFmtId="0" fontId="12" fillId="11" borderId="8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26" fillId="5" borderId="1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vertical="center" wrapText="1" readingOrder="1"/>
    </xf>
    <xf numFmtId="2" fontId="25" fillId="5" borderId="1" xfId="0" applyNumberFormat="1" applyFont="1" applyFill="1" applyBorder="1" applyAlignment="1">
      <alignment horizontal="center" vertical="center" wrapText="1" readingOrder="1"/>
    </xf>
    <xf numFmtId="2" fontId="26" fillId="5" borderId="1" xfId="0" applyNumberFormat="1" applyFont="1" applyFill="1" applyBorder="1" applyAlignment="1">
      <alignment horizontal="center" vertical="center" wrapText="1"/>
    </xf>
    <xf numFmtId="2" fontId="17" fillId="6" borderId="1" xfId="0" applyNumberFormat="1" applyFont="1" applyFill="1" applyBorder="1" applyAlignment="1">
      <alignment horizontal="center" vertical="center" wrapText="1" readingOrder="1"/>
    </xf>
    <xf numFmtId="0" fontId="12" fillId="11" borderId="1" xfId="0" applyFont="1" applyFill="1" applyBorder="1" applyAlignment="1">
      <alignment horizontal="center" vertical="center"/>
    </xf>
    <xf numFmtId="0" fontId="56" fillId="0" borderId="0" xfId="0" applyNumberFormat="1" applyFont="1" applyAlignment="1">
      <alignment horizontal="left" vertical="center"/>
    </xf>
    <xf numFmtId="49" fontId="10" fillId="9" borderId="1" xfId="0" applyNumberFormat="1" applyFont="1" applyFill="1" applyBorder="1" applyAlignment="1">
      <alignment horizontal="center" vertical="center" wrapText="1" readingOrder="1"/>
    </xf>
    <xf numFmtId="0" fontId="32" fillId="0" borderId="2" xfId="0" applyNumberFormat="1" applyFont="1" applyBorder="1" applyAlignment="1">
      <alignment horizontal="center" vertical="center"/>
    </xf>
    <xf numFmtId="0" fontId="32" fillId="0" borderId="3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2" fillId="9" borderId="1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46" fillId="9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1" fillId="0" borderId="0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56" fillId="0" borderId="0" xfId="0" applyNumberFormat="1" applyFont="1" applyAlignment="1">
      <alignment horizontal="center" wrapText="1"/>
    </xf>
    <xf numFmtId="0" fontId="56" fillId="0" borderId="0" xfId="0" applyNumberFormat="1" applyFont="1" applyAlignment="1">
      <alignment horizontal="center"/>
    </xf>
    <xf numFmtId="0" fontId="72" fillId="0" borderId="0" xfId="0" applyNumberFormat="1" applyFont="1" applyAlignment="1">
      <alignment horizontal="center" wrapText="1"/>
    </xf>
    <xf numFmtId="0" fontId="72" fillId="0" borderId="0" xfId="0" applyFont="1" applyAlignment="1">
      <alignment horizontal="center" wrapText="1" readingOrder="1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wrapText="1"/>
    </xf>
    <xf numFmtId="0" fontId="82" fillId="3" borderId="0" xfId="0" applyFont="1" applyFill="1"/>
    <xf numFmtId="0" fontId="0" fillId="0" borderId="0" xfId="0" applyBorder="1" applyAlignment="1">
      <alignment horizontal="center"/>
    </xf>
    <xf numFmtId="0" fontId="8" fillId="3" borderId="15" xfId="0" applyNumberFormat="1" applyFont="1" applyFill="1" applyBorder="1" applyAlignment="1">
      <alignment horizontal="center" vertical="center" wrapText="1"/>
    </xf>
    <xf numFmtId="0" fontId="15" fillId="3" borderId="16" xfId="0" applyNumberFormat="1" applyFont="1" applyFill="1" applyBorder="1" applyAlignment="1">
      <alignment horizontal="center" vertical="center" wrapText="1" readingOrder="1"/>
    </xf>
    <xf numFmtId="0" fontId="83" fillId="3" borderId="16" xfId="0" applyNumberFormat="1" applyFont="1" applyFill="1" applyBorder="1" applyAlignment="1">
      <alignment horizontal="center" vertical="center" wrapText="1" readingOrder="1"/>
    </xf>
    <xf numFmtId="0" fontId="27" fillId="3" borderId="16" xfId="0" applyNumberFormat="1" applyFont="1" applyFill="1" applyBorder="1" applyAlignment="1">
      <alignment horizontal="center" vertical="center" wrapText="1" readingOrder="1"/>
    </xf>
    <xf numFmtId="0" fontId="27" fillId="3" borderId="21" xfId="0" applyNumberFormat="1" applyFont="1" applyFill="1" applyBorder="1" applyAlignment="1">
      <alignment vertical="center" wrapText="1" readingOrder="1"/>
    </xf>
    <xf numFmtId="3" fontId="14" fillId="3" borderId="22" xfId="0" applyNumberFormat="1" applyFont="1" applyFill="1" applyBorder="1" applyAlignment="1">
      <alignment horizontal="center" vertical="center" wrapText="1" readingOrder="1"/>
    </xf>
    <xf numFmtId="3" fontId="14" fillId="3" borderId="23" xfId="0" applyNumberFormat="1" applyFont="1" applyFill="1" applyBorder="1" applyAlignment="1">
      <alignment horizontal="center" vertical="center" wrapText="1" readingOrder="1"/>
    </xf>
    <xf numFmtId="0" fontId="8" fillId="3" borderId="24" xfId="0" applyNumberFormat="1" applyFont="1" applyFill="1" applyBorder="1" applyAlignment="1">
      <alignment horizontal="center" vertical="center" wrapText="1"/>
    </xf>
    <xf numFmtId="3" fontId="14" fillId="3" borderId="25" xfId="0" applyNumberFormat="1" applyFont="1" applyFill="1" applyBorder="1" applyAlignment="1">
      <alignment horizontal="center" vertical="center" wrapText="1" readingOrder="1"/>
    </xf>
    <xf numFmtId="0" fontId="78" fillId="3" borderId="26" xfId="0" applyNumberFormat="1" applyFont="1" applyFill="1" applyBorder="1" applyAlignment="1">
      <alignment horizontal="center" vertical="center" wrapText="1"/>
    </xf>
    <xf numFmtId="0" fontId="79" fillId="3" borderId="27" xfId="0" applyNumberFormat="1" applyFont="1" applyFill="1" applyBorder="1" applyAlignment="1">
      <alignment horizontal="center" vertical="center" wrapText="1" readingOrder="1"/>
    </xf>
    <xf numFmtId="0" fontId="80" fillId="3" borderId="27" xfId="0" applyNumberFormat="1" applyFont="1" applyFill="1" applyBorder="1" applyAlignment="1">
      <alignment horizontal="center" vertical="center" wrapText="1" readingOrder="1"/>
    </xf>
    <xf numFmtId="0" fontId="80" fillId="3" borderId="27" xfId="0" applyNumberFormat="1" applyFont="1" applyFill="1" applyBorder="1" applyAlignment="1">
      <alignment vertical="center" wrapText="1" readingOrder="1"/>
    </xf>
    <xf numFmtId="3" fontId="81" fillId="3" borderId="27" xfId="0" applyNumberFormat="1" applyFont="1" applyFill="1" applyBorder="1" applyAlignment="1">
      <alignment horizontal="center" vertical="center" wrapText="1" readingOrder="1"/>
    </xf>
    <xf numFmtId="0" fontId="77" fillId="12" borderId="15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16" xfId="0" applyFont="1" applyFill="1" applyBorder="1"/>
    <xf numFmtId="0" fontId="77" fillId="12" borderId="16" xfId="0" applyFont="1" applyFill="1" applyBorder="1" applyAlignment="1">
      <alignment horizontal="center"/>
    </xf>
    <xf numFmtId="0" fontId="77" fillId="12" borderId="17" xfId="0" applyFont="1" applyFill="1" applyBorder="1" applyAlignment="1">
      <alignment horizontal="center"/>
    </xf>
    <xf numFmtId="0" fontId="77" fillId="12" borderId="18" xfId="0" applyFont="1" applyFill="1" applyBorder="1" applyAlignment="1">
      <alignment horizontal="center" vertical="center"/>
    </xf>
    <xf numFmtId="0" fontId="77" fillId="12" borderId="19" xfId="0" applyFont="1" applyFill="1" applyBorder="1" applyAlignment="1">
      <alignment horizontal="center" vertical="center"/>
    </xf>
    <xf numFmtId="0" fontId="8" fillId="3" borderId="28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 wrapText="1" readingOrder="1"/>
    </xf>
    <xf numFmtId="0" fontId="27" fillId="3" borderId="0" xfId="0" applyNumberFormat="1" applyFont="1" applyFill="1" applyBorder="1" applyAlignment="1">
      <alignment horizontal="center" vertical="center" wrapText="1" readingOrder="1"/>
    </xf>
    <xf numFmtId="0" fontId="14" fillId="3" borderId="0" xfId="0" applyNumberFormat="1" applyFont="1" applyFill="1" applyBorder="1" applyAlignment="1">
      <alignment vertical="center" wrapText="1" readingOrder="1"/>
    </xf>
    <xf numFmtId="0" fontId="27" fillId="3" borderId="0" xfId="0" applyNumberFormat="1" applyFont="1" applyFill="1" applyBorder="1" applyAlignment="1">
      <alignment vertical="center" wrapText="1" readingOrder="1"/>
    </xf>
    <xf numFmtId="3" fontId="14" fillId="3" borderId="0" xfId="0" applyNumberFormat="1" applyFont="1" applyFill="1" applyBorder="1" applyAlignment="1">
      <alignment horizontal="center" vertical="center" wrapText="1" readingOrder="1"/>
    </xf>
    <xf numFmtId="3" fontId="14" fillId="3" borderId="29" xfId="0" applyNumberFormat="1" applyFont="1" applyFill="1" applyBorder="1" applyAlignment="1">
      <alignment horizontal="center" vertical="center" wrapText="1" readingOrder="1"/>
    </xf>
    <xf numFmtId="0" fontId="77" fillId="12" borderId="19" xfId="0" applyFont="1" applyFill="1" applyBorder="1" applyAlignment="1">
      <alignment horizontal="center" vertical="center" wrapText="1"/>
    </xf>
    <xf numFmtId="0" fontId="77" fillId="12" borderId="19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14" fillId="3" borderId="16" xfId="0" applyNumberFormat="1" applyFont="1" applyFill="1" applyBorder="1" applyAlignment="1">
      <alignment horizontal="center" vertical="center" wrapText="1" readingOrder="1"/>
    </xf>
    <xf numFmtId="0" fontId="81" fillId="3" borderId="27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0</xdr:rowOff>
    </xdr:from>
    <xdr:to>
      <xdr:col>4</xdr:col>
      <xdr:colOff>571500</xdr:colOff>
      <xdr:row>4</xdr:row>
      <xdr:rowOff>0</xdr:rowOff>
    </xdr:to>
    <xdr:pic>
      <xdr:nvPicPr>
        <xdr:cNvPr id="11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8954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11</xdr:row>
      <xdr:rowOff>133350</xdr:rowOff>
    </xdr:from>
    <xdr:to>
      <xdr:col>6</xdr:col>
      <xdr:colOff>371475</xdr:colOff>
      <xdr:row>35</xdr:row>
      <xdr:rowOff>0</xdr:rowOff>
    </xdr:to>
    <xdr:pic>
      <xdr:nvPicPr>
        <xdr:cNvPr id="12" name="Resim 14" descr="Qurabiy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362450"/>
          <a:ext cx="4333875" cy="451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35</xdr:row>
      <xdr:rowOff>9525</xdr:rowOff>
    </xdr:from>
    <xdr:to>
      <xdr:col>4</xdr:col>
      <xdr:colOff>361950</xdr:colOff>
      <xdr:row>37</xdr:row>
      <xdr:rowOff>0</xdr:rowOff>
    </xdr:to>
    <xdr:sp macro="" textlink="">
      <xdr:nvSpPr>
        <xdr:cNvPr id="7178" name="Metin Kutusu 1"/>
        <xdr:cNvSpPr txBox="1">
          <a:spLocks noChangeArrowheads="1"/>
        </xdr:cNvSpPr>
      </xdr:nvSpPr>
      <xdr:spPr bwMode="auto">
        <a:xfrm>
          <a:off x="1790700" y="8886825"/>
          <a:ext cx="1466850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r-TR" sz="1600" b="1" i="0" u="none" strike="noStrike" baseline="0">
              <a:solidFill>
                <a:srgbClr val="000000"/>
              </a:solidFill>
              <a:latin typeface="Calibri"/>
              <a:cs typeface="Calibri"/>
            </a:rPr>
            <a:t>Ocak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70" zoomScaleNormal="70" workbookViewId="0">
      <selection activeCell="J23" sqref="J23"/>
    </sheetView>
  </sheetViews>
  <sheetFormatPr defaultRowHeight="15" x14ac:dyDescent="0.25"/>
  <cols>
    <col min="1" max="7" width="11.42578125" customWidth="1"/>
  </cols>
  <sheetData>
    <row r="1" spans="1:7" ht="23.25" x14ac:dyDescent="0.25">
      <c r="A1" s="190"/>
    </row>
    <row r="3" spans="1:7" ht="48.75" customHeight="1" x14ac:dyDescent="0.25"/>
    <row r="5" spans="1:7" ht="23.25" x14ac:dyDescent="0.25">
      <c r="A5" s="190"/>
    </row>
    <row r="6" spans="1:7" ht="17.25" customHeight="1" x14ac:dyDescent="0.25">
      <c r="A6" s="190"/>
      <c r="B6" s="195" t="s">
        <v>640</v>
      </c>
      <c r="C6" s="195"/>
      <c r="D6" s="195"/>
      <c r="E6" s="195"/>
      <c r="F6" s="195"/>
    </row>
    <row r="7" spans="1:7" ht="23.25" x14ac:dyDescent="0.25">
      <c r="A7" s="190"/>
      <c r="B7" s="195" t="s">
        <v>641</v>
      </c>
      <c r="C7" s="195"/>
      <c r="D7" s="195"/>
      <c r="E7" s="195"/>
      <c r="F7" s="195"/>
    </row>
    <row r="8" spans="1:7" ht="23.25" x14ac:dyDescent="0.25">
      <c r="A8" s="190"/>
      <c r="B8" s="192" t="s">
        <v>642</v>
      </c>
      <c r="C8" s="192"/>
      <c r="D8" s="192"/>
      <c r="E8" s="192"/>
      <c r="F8" s="192"/>
    </row>
    <row r="9" spans="1:7" ht="31.5" customHeight="1" x14ac:dyDescent="0.25">
      <c r="A9" s="190"/>
    </row>
    <row r="10" spans="1:7" ht="58.5" customHeight="1" x14ac:dyDescent="0.25">
      <c r="A10" s="194" t="s">
        <v>643</v>
      </c>
      <c r="B10" s="194"/>
      <c r="C10" s="194"/>
      <c r="D10" s="194"/>
      <c r="E10" s="194"/>
      <c r="F10" s="194"/>
      <c r="G10" s="194"/>
    </row>
    <row r="11" spans="1:7" ht="56.25" customHeight="1" x14ac:dyDescent="0.25">
      <c r="A11" s="194"/>
      <c r="B11" s="194"/>
      <c r="C11" s="194"/>
      <c r="D11" s="194"/>
      <c r="E11" s="194"/>
      <c r="F11" s="194"/>
      <c r="G11" s="194"/>
    </row>
    <row r="12" spans="1:7" x14ac:dyDescent="0.25">
      <c r="A12" s="167"/>
    </row>
    <row r="13" spans="1:7" ht="21" x14ac:dyDescent="0.25">
      <c r="A13" s="191"/>
    </row>
    <row r="14" spans="1:7" x14ac:dyDescent="0.25">
      <c r="A14" s="167"/>
    </row>
  </sheetData>
  <mergeCells count="3">
    <mergeCell ref="A10:G11"/>
    <mergeCell ref="B7:F7"/>
    <mergeCell ref="B6:F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9"/>
  <sheetViews>
    <sheetView zoomScale="50" zoomScaleNormal="50" workbookViewId="0">
      <selection activeCell="U11" sqref="U11"/>
    </sheetView>
  </sheetViews>
  <sheetFormatPr defaultColWidth="9.140625" defaultRowHeight="28.5" x14ac:dyDescent="0.45"/>
  <cols>
    <col min="1" max="1" width="13.140625" style="82" customWidth="1"/>
    <col min="2" max="2" width="17.85546875" style="63" customWidth="1"/>
    <col min="3" max="10" width="13.140625" style="63" customWidth="1"/>
    <col min="11" max="11" width="23.7109375" style="63" customWidth="1"/>
    <col min="12" max="12" width="17" style="63" customWidth="1"/>
    <col min="13" max="16384" width="9.140625" style="14"/>
  </cols>
  <sheetData>
    <row r="1" spans="1:12" s="66" customFormat="1" ht="74.25" customHeight="1" x14ac:dyDescent="0.25">
      <c r="A1" s="86"/>
      <c r="B1" s="202" t="s">
        <v>414</v>
      </c>
      <c r="C1" s="202"/>
      <c r="D1" s="202"/>
      <c r="E1" s="202"/>
      <c r="F1" s="202"/>
      <c r="G1" s="202"/>
      <c r="H1" s="202"/>
      <c r="I1" s="202"/>
      <c r="J1" s="202"/>
      <c r="K1" s="202"/>
      <c r="L1" s="86"/>
    </row>
    <row r="2" spans="1:12" ht="23.25" customHeight="1" x14ac:dyDescent="0.35">
      <c r="A2" s="69"/>
      <c r="B2" s="70"/>
      <c r="C2" s="70"/>
      <c r="D2" s="70"/>
      <c r="E2" s="70"/>
      <c r="F2" s="70"/>
      <c r="G2" s="70"/>
      <c r="H2" s="71"/>
      <c r="I2" s="71"/>
      <c r="J2" s="71"/>
      <c r="K2" s="70"/>
      <c r="L2" s="70"/>
    </row>
    <row r="3" spans="1:12" s="68" customFormat="1" ht="52.5" customHeight="1" x14ac:dyDescent="0.4">
      <c r="A3" s="72" t="s">
        <v>19</v>
      </c>
      <c r="B3" s="199" t="s">
        <v>630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s="68" customFormat="1" ht="17.25" customHeight="1" x14ac:dyDescent="0.4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s="68" customFormat="1" ht="103.5" customHeight="1" x14ac:dyDescent="0.4">
      <c r="A5" s="72" t="s">
        <v>20</v>
      </c>
      <c r="B5" s="199" t="s">
        <v>628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12" s="68" customFormat="1" ht="43.5" customHeight="1" x14ac:dyDescent="0.4">
      <c r="A6" s="72"/>
      <c r="B6" s="199" t="s">
        <v>26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s="68" customFormat="1" ht="38.25" customHeight="1" x14ac:dyDescent="0.45">
      <c r="A7" s="72"/>
      <c r="B7" s="196" t="s">
        <v>644</v>
      </c>
      <c r="C7" s="196"/>
      <c r="D7" s="196"/>
      <c r="E7" s="196"/>
      <c r="F7" s="196"/>
      <c r="G7" s="196"/>
      <c r="H7" s="196"/>
      <c r="I7" s="196"/>
      <c r="J7" s="196"/>
      <c r="K7" s="74"/>
      <c r="L7" s="75"/>
    </row>
    <row r="8" spans="1:12" s="68" customFormat="1" ht="51" customHeight="1" x14ac:dyDescent="0.4">
      <c r="A8" s="72"/>
      <c r="B8" s="198" t="s">
        <v>645</v>
      </c>
      <c r="C8" s="198"/>
      <c r="D8" s="198"/>
      <c r="E8" s="198"/>
      <c r="F8" s="198"/>
      <c r="G8" s="198"/>
      <c r="H8" s="198"/>
      <c r="I8" s="198"/>
      <c r="J8" s="198"/>
      <c r="K8" s="198"/>
      <c r="L8" s="75"/>
    </row>
    <row r="9" spans="1:12" s="68" customFormat="1" ht="63" customHeight="1" x14ac:dyDescent="0.4">
      <c r="A9" s="72"/>
      <c r="B9" s="198" t="s">
        <v>629</v>
      </c>
      <c r="C9" s="198"/>
      <c r="D9" s="198"/>
      <c r="E9" s="198"/>
      <c r="F9" s="198"/>
      <c r="G9" s="198"/>
      <c r="H9" s="198"/>
      <c r="I9" s="198"/>
      <c r="J9" s="198"/>
      <c r="K9" s="198"/>
      <c r="L9" s="75"/>
    </row>
    <row r="10" spans="1:12" s="68" customFormat="1" ht="7.5" customHeight="1" x14ac:dyDescent="0.4">
      <c r="A10" s="72"/>
      <c r="B10" s="75"/>
      <c r="C10" s="75"/>
      <c r="D10" s="75"/>
      <c r="E10" s="75"/>
      <c r="F10" s="75"/>
      <c r="G10" s="75"/>
      <c r="H10" s="75"/>
      <c r="I10" s="76"/>
      <c r="J10" s="75"/>
      <c r="K10" s="75"/>
      <c r="L10" s="75"/>
    </row>
    <row r="11" spans="1:12" s="85" customFormat="1" ht="51" customHeight="1" x14ac:dyDescent="0.25">
      <c r="A11" s="72" t="s">
        <v>21</v>
      </c>
      <c r="B11" s="196" t="s">
        <v>607</v>
      </c>
      <c r="C11" s="196"/>
      <c r="D11" s="196"/>
      <c r="E11" s="196"/>
      <c r="F11" s="196"/>
      <c r="G11" s="196"/>
      <c r="H11" s="196"/>
      <c r="I11" s="196"/>
      <c r="J11" s="196"/>
      <c r="K11" s="196"/>
      <c r="L11" s="75"/>
    </row>
    <row r="12" spans="1:12" s="84" customFormat="1" ht="70.5" customHeight="1" x14ac:dyDescent="0.25">
      <c r="A12" s="83"/>
      <c r="B12" s="201" t="s">
        <v>648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</row>
    <row r="13" spans="1:12" s="84" customFormat="1" ht="37.5" customHeight="1" x14ac:dyDescent="0.25">
      <c r="A13" s="83"/>
      <c r="B13" s="201" t="s">
        <v>646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</row>
    <row r="14" spans="1:12" s="84" customFormat="1" ht="70.5" customHeight="1" x14ac:dyDescent="0.25">
      <c r="A14" s="83"/>
      <c r="B14" s="201" t="s">
        <v>647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</row>
    <row r="15" spans="1:12" s="85" customFormat="1" ht="74.25" customHeight="1" x14ac:dyDescent="0.25">
      <c r="A15" s="72"/>
      <c r="B15" s="199" t="s">
        <v>649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</row>
    <row r="16" spans="1:12" s="68" customFormat="1" ht="37.5" customHeight="1" x14ac:dyDescent="0.4">
      <c r="A16" s="72"/>
      <c r="B16" s="198" t="s">
        <v>650</v>
      </c>
      <c r="C16" s="198"/>
      <c r="D16" s="198"/>
      <c r="E16" s="198"/>
      <c r="F16" s="198"/>
      <c r="G16" s="198"/>
      <c r="H16" s="198"/>
      <c r="I16" s="198"/>
      <c r="J16" s="198"/>
      <c r="K16" s="198"/>
      <c r="L16" s="77"/>
    </row>
    <row r="17" spans="1:12" s="68" customFormat="1" ht="45" customHeight="1" x14ac:dyDescent="0.4">
      <c r="A17" s="72"/>
      <c r="B17" s="200" t="s">
        <v>651</v>
      </c>
      <c r="C17" s="200"/>
      <c r="D17" s="200"/>
      <c r="E17" s="200"/>
      <c r="F17" s="200"/>
      <c r="G17" s="200"/>
      <c r="H17" s="200"/>
      <c r="I17" s="200"/>
      <c r="J17" s="200"/>
      <c r="K17" s="200"/>
      <c r="L17" s="77"/>
    </row>
    <row r="18" spans="1:12" s="68" customFormat="1" ht="43.5" customHeight="1" x14ac:dyDescent="0.4">
      <c r="A18" s="72"/>
      <c r="B18" s="198" t="s">
        <v>652</v>
      </c>
      <c r="C18" s="198"/>
      <c r="D18" s="198"/>
      <c r="E18" s="198"/>
      <c r="F18" s="198"/>
      <c r="G18" s="198"/>
      <c r="H18" s="198"/>
      <c r="I18" s="198"/>
      <c r="J18" s="198"/>
      <c r="K18" s="198"/>
      <c r="L18" s="78"/>
    </row>
    <row r="19" spans="1:12" s="68" customFormat="1" ht="109.5" customHeight="1" x14ac:dyDescent="0.4">
      <c r="A19" s="72" t="s">
        <v>27</v>
      </c>
      <c r="B19" s="199" t="s">
        <v>622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1:12" s="65" customFormat="1" ht="49.5" customHeight="1" x14ac:dyDescent="0.4">
      <c r="A20" s="79" t="s">
        <v>22</v>
      </c>
      <c r="B20" s="80" t="s">
        <v>460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 s="65" customFormat="1" ht="43.5" customHeight="1" x14ac:dyDescent="0.4">
      <c r="A21" s="81"/>
      <c r="B21" s="203" t="s">
        <v>623</v>
      </c>
      <c r="C21" s="203"/>
      <c r="D21" s="203"/>
      <c r="E21" s="203"/>
      <c r="F21" s="203"/>
      <c r="G21" s="203"/>
      <c r="H21" s="203"/>
      <c r="I21" s="203"/>
      <c r="J21" s="203"/>
      <c r="K21" s="80"/>
      <c r="L21" s="80"/>
    </row>
    <row r="22" spans="1:12" s="65" customFormat="1" ht="43.5" customHeight="1" x14ac:dyDescent="0.4">
      <c r="A22" s="81"/>
      <c r="B22" s="203" t="s">
        <v>624</v>
      </c>
      <c r="C22" s="203"/>
      <c r="D22" s="203"/>
      <c r="E22" s="203"/>
      <c r="F22" s="203"/>
      <c r="G22" s="203"/>
      <c r="H22" s="203"/>
      <c r="I22" s="203"/>
      <c r="J22" s="203"/>
      <c r="K22" s="80"/>
      <c r="L22" s="80"/>
    </row>
    <row r="23" spans="1:12" s="65" customFormat="1" ht="43.5" customHeight="1" x14ac:dyDescent="0.4">
      <c r="A23" s="81"/>
      <c r="B23" s="203" t="s">
        <v>625</v>
      </c>
      <c r="C23" s="203"/>
      <c r="D23" s="203"/>
      <c r="E23" s="203"/>
      <c r="F23" s="203"/>
      <c r="G23" s="203"/>
      <c r="H23" s="203"/>
      <c r="I23" s="203"/>
      <c r="J23" s="203"/>
      <c r="K23" s="80"/>
      <c r="L23" s="80"/>
    </row>
    <row r="24" spans="1:12" s="65" customFormat="1" ht="43.5" customHeight="1" x14ac:dyDescent="0.4">
      <c r="A24" s="81"/>
      <c r="B24" s="203" t="s">
        <v>626</v>
      </c>
      <c r="C24" s="203"/>
      <c r="D24" s="203"/>
      <c r="E24" s="203"/>
      <c r="F24" s="203"/>
      <c r="G24" s="203"/>
      <c r="H24" s="203"/>
      <c r="I24" s="203"/>
      <c r="J24" s="203"/>
      <c r="K24" s="80"/>
      <c r="L24" s="80"/>
    </row>
    <row r="25" spans="1:12" s="65" customFormat="1" ht="43.5" customHeight="1" x14ac:dyDescent="0.4">
      <c r="A25" s="81"/>
      <c r="B25" s="203" t="s">
        <v>627</v>
      </c>
      <c r="C25" s="203"/>
      <c r="D25" s="203"/>
      <c r="E25" s="203"/>
      <c r="F25" s="203"/>
      <c r="G25" s="203"/>
      <c r="H25" s="203"/>
      <c r="I25" s="203"/>
      <c r="J25" s="203"/>
      <c r="K25" s="80"/>
      <c r="L25" s="80"/>
    </row>
    <row r="26" spans="1:12" s="65" customFormat="1" ht="43.5" customHeight="1" x14ac:dyDescent="0.4">
      <c r="A26" s="81"/>
      <c r="B26" s="203" t="s">
        <v>609</v>
      </c>
      <c r="C26" s="203"/>
      <c r="D26" s="203"/>
      <c r="E26" s="203"/>
      <c r="F26" s="203"/>
      <c r="G26" s="203"/>
      <c r="H26" s="203"/>
      <c r="I26" s="203"/>
      <c r="J26" s="203"/>
      <c r="K26" s="80"/>
      <c r="L26" s="80"/>
    </row>
    <row r="27" spans="1:12" s="65" customFormat="1" ht="15" customHeight="1" x14ac:dyDescent="0.4">
      <c r="A27" s="82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s="65" customFormat="1" ht="91.5" customHeight="1" x14ac:dyDescent="0.4">
      <c r="A28" s="81" t="s">
        <v>23</v>
      </c>
      <c r="B28" s="204" t="s">
        <v>608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</row>
    <row r="29" spans="1:12" ht="43.5" customHeight="1" x14ac:dyDescent="0.35">
      <c r="A29" s="81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</row>
  </sheetData>
  <mergeCells count="24">
    <mergeCell ref="B1:K1"/>
    <mergeCell ref="B16:K16"/>
    <mergeCell ref="B25:J25"/>
    <mergeCell ref="B28:L28"/>
    <mergeCell ref="B21:J21"/>
    <mergeCell ref="B23:J23"/>
    <mergeCell ref="B24:J24"/>
    <mergeCell ref="B26:J26"/>
    <mergeCell ref="B22:J22"/>
    <mergeCell ref="B5:L5"/>
    <mergeCell ref="B6:L6"/>
    <mergeCell ref="B3:L3"/>
    <mergeCell ref="B12:L12"/>
    <mergeCell ref="B15:L15"/>
    <mergeCell ref="B8:K8"/>
    <mergeCell ref="B9:K9"/>
    <mergeCell ref="B7:J7"/>
    <mergeCell ref="B11:K11"/>
    <mergeCell ref="B29:L29"/>
    <mergeCell ref="B18:K18"/>
    <mergeCell ref="B19:L19"/>
    <mergeCell ref="B17:K17"/>
    <mergeCell ref="B13:L13"/>
    <mergeCell ref="B14:L14"/>
  </mergeCells>
  <pageMargins left="0.7" right="0.75" top="0.99" bottom="0.79" header="0.3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D323"/>
  <sheetViews>
    <sheetView zoomScale="60" zoomScaleNormal="60" zoomScaleSheetLayoutView="70" workbookViewId="0">
      <pane ySplit="7" topLeftCell="A8" activePane="bottomLeft" state="frozen"/>
      <selection activeCell="E8" sqref="E8"/>
      <selection pane="bottomLeft" activeCell="F11" sqref="F11"/>
    </sheetView>
  </sheetViews>
  <sheetFormatPr defaultColWidth="9.140625" defaultRowHeight="18.75" x14ac:dyDescent="0.3"/>
  <cols>
    <col min="1" max="1" width="12.7109375" style="61" customWidth="1"/>
    <col min="2" max="2" width="18.140625" style="52" customWidth="1"/>
    <col min="3" max="3" width="46.28515625" style="53" customWidth="1"/>
    <col min="4" max="4" width="51.140625" style="54" customWidth="1"/>
    <col min="5" max="5" width="24.140625" style="174" customWidth="1"/>
    <col min="6" max="6" width="46.7109375" style="55" customWidth="1"/>
    <col min="7" max="7" width="13.42578125" style="56" customWidth="1"/>
    <col min="8" max="8" width="28.5703125" style="57" customWidth="1"/>
    <col min="9" max="9" width="28.28515625" style="57" customWidth="1"/>
    <col min="10" max="10" width="24.140625" style="57" customWidth="1"/>
    <col min="11" max="11" width="25" style="57" customWidth="1"/>
    <col min="12" max="12" width="19.85546875" style="57" customWidth="1"/>
    <col min="13" max="13" width="22.42578125" style="58" customWidth="1"/>
    <col min="14" max="14" width="23.42578125" style="58" customWidth="1"/>
    <col min="15" max="16384" width="9.140625" style="15"/>
  </cols>
  <sheetData>
    <row r="1" spans="1:14" ht="22.5" customHeight="1" x14ac:dyDescent="0.25">
      <c r="A1" s="210" t="s">
        <v>413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</row>
    <row r="2" spans="1:14" ht="22.5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</row>
    <row r="3" spans="1:14" ht="15.75" x14ac:dyDescent="0.25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8"/>
    </row>
    <row r="4" spans="1:14" ht="15.75" x14ac:dyDescent="0.25">
      <c r="A4" s="227" t="s">
        <v>637</v>
      </c>
      <c r="B4" s="228" t="s">
        <v>28</v>
      </c>
      <c r="C4" s="229" t="s">
        <v>612</v>
      </c>
      <c r="D4" s="206" t="s">
        <v>613</v>
      </c>
      <c r="E4" s="206" t="s">
        <v>29</v>
      </c>
      <c r="F4" s="206" t="s">
        <v>30</v>
      </c>
      <c r="G4" s="226" t="s">
        <v>636</v>
      </c>
      <c r="H4" s="206" t="s">
        <v>46</v>
      </c>
      <c r="I4" s="206"/>
      <c r="J4" s="206" t="s">
        <v>415</v>
      </c>
      <c r="K4" s="206"/>
      <c r="L4" s="206" t="s">
        <v>416</v>
      </c>
      <c r="M4" s="206"/>
      <c r="N4" s="206"/>
    </row>
    <row r="5" spans="1:14" ht="21.75" customHeight="1" x14ac:dyDescent="0.25">
      <c r="A5" s="227"/>
      <c r="B5" s="228"/>
      <c r="C5" s="229"/>
      <c r="D5" s="206"/>
      <c r="E5" s="206"/>
      <c r="F5" s="206"/>
      <c r="G5" s="226"/>
      <c r="H5" s="206"/>
      <c r="I5" s="206"/>
      <c r="J5" s="206"/>
      <c r="K5" s="206"/>
      <c r="L5" s="206"/>
      <c r="M5" s="206"/>
      <c r="N5" s="206"/>
    </row>
    <row r="6" spans="1:14" ht="18" customHeight="1" x14ac:dyDescent="0.25">
      <c r="A6" s="227"/>
      <c r="B6" s="228"/>
      <c r="C6" s="229"/>
      <c r="D6" s="206"/>
      <c r="E6" s="206"/>
      <c r="F6" s="206"/>
      <c r="G6" s="226"/>
      <c r="H6" s="206" t="s">
        <v>31</v>
      </c>
      <c r="I6" s="206" t="s">
        <v>32</v>
      </c>
      <c r="J6" s="206" t="s">
        <v>31</v>
      </c>
      <c r="K6" s="206" t="s">
        <v>32</v>
      </c>
      <c r="L6" s="206" t="s">
        <v>33</v>
      </c>
      <c r="M6" s="206" t="s">
        <v>31</v>
      </c>
      <c r="N6" s="206" t="s">
        <v>32</v>
      </c>
    </row>
    <row r="7" spans="1:14" ht="23.25" customHeight="1" x14ac:dyDescent="0.25">
      <c r="A7" s="227"/>
      <c r="B7" s="228"/>
      <c r="C7" s="229"/>
      <c r="D7" s="206"/>
      <c r="E7" s="206"/>
      <c r="F7" s="206"/>
      <c r="G7" s="226"/>
      <c r="H7" s="206"/>
      <c r="I7" s="206"/>
      <c r="J7" s="206"/>
      <c r="K7" s="206"/>
      <c r="L7" s="206"/>
      <c r="M7" s="206"/>
      <c r="N7" s="206"/>
    </row>
    <row r="8" spans="1:14" ht="19.5" x14ac:dyDescent="0.25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</row>
    <row r="9" spans="1:14" ht="61.5" customHeight="1" x14ac:dyDescent="0.25">
      <c r="A9" s="222" t="s">
        <v>45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</row>
    <row r="10" spans="1:14" ht="55.5" customHeight="1" x14ac:dyDescent="0.25">
      <c r="A10" s="59">
        <v>1</v>
      </c>
      <c r="B10" s="19" t="s">
        <v>34</v>
      </c>
      <c r="C10" s="20" t="s">
        <v>48</v>
      </c>
      <c r="D10" s="21" t="s">
        <v>614</v>
      </c>
      <c r="E10" s="24" t="s">
        <v>40</v>
      </c>
      <c r="F10" s="104" t="s">
        <v>65</v>
      </c>
      <c r="G10" s="30" t="s">
        <v>497</v>
      </c>
      <c r="H10" s="26">
        <v>0</v>
      </c>
      <c r="I10" s="26">
        <v>28826600</v>
      </c>
      <c r="J10" s="26">
        <v>0</v>
      </c>
      <c r="K10" s="26">
        <v>20482000</v>
      </c>
      <c r="L10" s="26">
        <v>0</v>
      </c>
      <c r="M10" s="26">
        <v>0</v>
      </c>
      <c r="N10" s="26">
        <v>1000</v>
      </c>
    </row>
    <row r="11" spans="1:14" ht="53.25" customHeight="1" x14ac:dyDescent="0.25">
      <c r="A11" s="59">
        <v>2</v>
      </c>
      <c r="B11" s="19" t="s">
        <v>34</v>
      </c>
      <c r="C11" s="20" t="s">
        <v>50</v>
      </c>
      <c r="D11" s="21" t="s">
        <v>52</v>
      </c>
      <c r="E11" s="30" t="s">
        <v>409</v>
      </c>
      <c r="F11" s="23" t="s">
        <v>54</v>
      </c>
      <c r="G11" s="30" t="s">
        <v>53</v>
      </c>
      <c r="H11" s="27">
        <v>0</v>
      </c>
      <c r="I11" s="26">
        <v>1954298000</v>
      </c>
      <c r="J11" s="27">
        <v>0</v>
      </c>
      <c r="K11" s="26">
        <v>1253954000</v>
      </c>
      <c r="L11" s="27">
        <v>0</v>
      </c>
      <c r="M11" s="26">
        <v>0</v>
      </c>
      <c r="N11" s="26">
        <v>10000000</v>
      </c>
    </row>
    <row r="12" spans="1:14" ht="74.25" customHeight="1" x14ac:dyDescent="0.25">
      <c r="A12" s="59">
        <v>3</v>
      </c>
      <c r="B12" s="19" t="s">
        <v>34</v>
      </c>
      <c r="C12" s="20" t="s">
        <v>50</v>
      </c>
      <c r="D12" s="21" t="s">
        <v>41</v>
      </c>
      <c r="E12" s="24" t="s">
        <v>42</v>
      </c>
      <c r="F12" s="23" t="s">
        <v>55</v>
      </c>
      <c r="G12" s="24" t="s">
        <v>440</v>
      </c>
      <c r="H12" s="25">
        <v>0</v>
      </c>
      <c r="I12" s="26">
        <v>1954298000</v>
      </c>
      <c r="J12" s="27">
        <v>0</v>
      </c>
      <c r="K12" s="28">
        <v>1253954000</v>
      </c>
      <c r="L12" s="26">
        <v>0</v>
      </c>
      <c r="M12" s="27">
        <v>0</v>
      </c>
      <c r="N12" s="26">
        <v>10000000</v>
      </c>
    </row>
    <row r="13" spans="1:14" ht="60.75" customHeight="1" x14ac:dyDescent="0.25">
      <c r="A13" s="59">
        <v>4</v>
      </c>
      <c r="B13" s="19" t="s">
        <v>34</v>
      </c>
      <c r="C13" s="20" t="s">
        <v>48</v>
      </c>
      <c r="D13" s="21" t="s">
        <v>35</v>
      </c>
      <c r="E13" s="24" t="s">
        <v>56</v>
      </c>
      <c r="F13" s="23" t="s">
        <v>57</v>
      </c>
      <c r="G13" s="24" t="s">
        <v>592</v>
      </c>
      <c r="H13" s="27">
        <v>0</v>
      </c>
      <c r="I13" s="28">
        <v>644706000</v>
      </c>
      <c r="J13" s="26">
        <v>0</v>
      </c>
      <c r="K13" s="27">
        <v>463872200</v>
      </c>
      <c r="L13" s="28">
        <v>0</v>
      </c>
      <c r="M13" s="26">
        <v>0</v>
      </c>
      <c r="N13" s="26">
        <v>1000</v>
      </c>
    </row>
    <row r="14" spans="1:14" ht="76.5" customHeight="1" x14ac:dyDescent="0.25">
      <c r="A14" s="59">
        <v>5</v>
      </c>
      <c r="B14" s="19" t="s">
        <v>34</v>
      </c>
      <c r="C14" s="20" t="s">
        <v>44</v>
      </c>
      <c r="D14" s="21" t="s">
        <v>58</v>
      </c>
      <c r="E14" s="24" t="s">
        <v>56</v>
      </c>
      <c r="F14" s="23" t="s">
        <v>59</v>
      </c>
      <c r="G14" s="24" t="s">
        <v>443</v>
      </c>
      <c r="H14" s="25">
        <v>21321530000</v>
      </c>
      <c r="I14" s="26">
        <v>24467346000</v>
      </c>
      <c r="J14" s="26">
        <v>17719331000</v>
      </c>
      <c r="K14" s="25">
        <v>20290890000</v>
      </c>
      <c r="L14" s="26">
        <v>0</v>
      </c>
      <c r="M14" s="25">
        <v>707831000</v>
      </c>
      <c r="N14" s="26">
        <v>826839000</v>
      </c>
    </row>
    <row r="15" spans="1:14" ht="58.5" customHeight="1" x14ac:dyDescent="0.25">
      <c r="A15" s="59">
        <v>6</v>
      </c>
      <c r="B15" s="19" t="s">
        <v>34</v>
      </c>
      <c r="C15" s="20" t="s">
        <v>44</v>
      </c>
      <c r="D15" s="21" t="s">
        <v>60</v>
      </c>
      <c r="E15" s="24" t="s">
        <v>56</v>
      </c>
      <c r="F15" s="23" t="s">
        <v>61</v>
      </c>
      <c r="G15" s="24" t="s">
        <v>444</v>
      </c>
      <c r="H15" s="25">
        <v>2193949000</v>
      </c>
      <c r="I15" s="26">
        <v>2852134000</v>
      </c>
      <c r="J15" s="25">
        <v>2005275000</v>
      </c>
      <c r="K15" s="26">
        <v>2606858000</v>
      </c>
      <c r="L15" s="26">
        <v>0</v>
      </c>
      <c r="M15" s="25">
        <v>63271000</v>
      </c>
      <c r="N15" s="26">
        <v>82279000</v>
      </c>
    </row>
    <row r="16" spans="1:14" ht="53.25" customHeight="1" x14ac:dyDescent="0.25">
      <c r="A16" s="59">
        <v>7</v>
      </c>
      <c r="B16" s="19" t="s">
        <v>34</v>
      </c>
      <c r="C16" s="20" t="s">
        <v>48</v>
      </c>
      <c r="D16" s="21" t="s">
        <v>615</v>
      </c>
      <c r="E16" s="24" t="s">
        <v>63</v>
      </c>
      <c r="F16" s="23" t="s">
        <v>62</v>
      </c>
      <c r="G16" s="24" t="s">
        <v>443</v>
      </c>
      <c r="H16" s="25">
        <v>0</v>
      </c>
      <c r="I16" s="26">
        <v>610283200</v>
      </c>
      <c r="J16" s="26">
        <v>0</v>
      </c>
      <c r="K16" s="26">
        <v>368404300</v>
      </c>
      <c r="L16" s="26">
        <v>0</v>
      </c>
      <c r="M16" s="26">
        <v>0</v>
      </c>
      <c r="N16" s="26">
        <v>20000</v>
      </c>
    </row>
    <row r="17" spans="1:14" ht="62.25" customHeight="1" x14ac:dyDescent="0.25">
      <c r="A17" s="59">
        <v>8</v>
      </c>
      <c r="B17" s="19" t="s">
        <v>34</v>
      </c>
      <c r="C17" s="20" t="s">
        <v>48</v>
      </c>
      <c r="D17" s="21" t="s">
        <v>616</v>
      </c>
      <c r="E17" s="24" t="s">
        <v>64</v>
      </c>
      <c r="F17" s="23" t="s">
        <v>67</v>
      </c>
      <c r="G17" s="24" t="s">
        <v>68</v>
      </c>
      <c r="H17" s="27">
        <v>0</v>
      </c>
      <c r="I17" s="27">
        <v>85815400</v>
      </c>
      <c r="J17" s="27">
        <v>0</v>
      </c>
      <c r="K17" s="27">
        <v>14036000</v>
      </c>
      <c r="L17" s="27">
        <v>0</v>
      </c>
      <c r="M17" s="27">
        <v>0</v>
      </c>
      <c r="N17" s="27">
        <v>1000</v>
      </c>
    </row>
    <row r="18" spans="1:14" ht="68.25" customHeight="1" x14ac:dyDescent="0.25">
      <c r="A18" s="59">
        <v>9</v>
      </c>
      <c r="B18" s="19" t="s">
        <v>34</v>
      </c>
      <c r="C18" s="20" t="s">
        <v>50</v>
      </c>
      <c r="D18" s="21" t="s">
        <v>591</v>
      </c>
      <c r="E18" s="24" t="s">
        <v>40</v>
      </c>
      <c r="F18" s="23" t="s">
        <v>69</v>
      </c>
      <c r="G18" s="24" t="s">
        <v>441</v>
      </c>
      <c r="H18" s="25">
        <v>0</v>
      </c>
      <c r="I18" s="26">
        <v>311748000</v>
      </c>
      <c r="J18" s="27">
        <v>0</v>
      </c>
      <c r="K18" s="28">
        <v>0</v>
      </c>
      <c r="L18" s="26">
        <v>0</v>
      </c>
      <c r="M18" s="27">
        <v>0</v>
      </c>
      <c r="N18" s="26">
        <v>1000</v>
      </c>
    </row>
    <row r="19" spans="1:14" ht="68.25" customHeight="1" x14ac:dyDescent="0.25">
      <c r="A19" s="59">
        <v>10</v>
      </c>
      <c r="B19" s="19" t="s">
        <v>34</v>
      </c>
      <c r="C19" s="20" t="s">
        <v>44</v>
      </c>
      <c r="D19" s="21" t="s">
        <v>39</v>
      </c>
      <c r="E19" s="24" t="s">
        <v>40</v>
      </c>
      <c r="F19" s="23" t="s">
        <v>47</v>
      </c>
      <c r="G19" s="24" t="s">
        <v>90</v>
      </c>
      <c r="H19" s="25">
        <v>0</v>
      </c>
      <c r="I19" s="26">
        <v>60212000</v>
      </c>
      <c r="J19" s="27">
        <v>0</v>
      </c>
      <c r="K19" s="28">
        <v>56416000</v>
      </c>
      <c r="L19" s="26">
        <v>0</v>
      </c>
      <c r="M19" s="27">
        <v>0</v>
      </c>
      <c r="N19" s="26">
        <v>3795000</v>
      </c>
    </row>
    <row r="20" spans="1:14" ht="68.25" customHeight="1" x14ac:dyDescent="0.25">
      <c r="A20" s="59">
        <v>11</v>
      </c>
      <c r="B20" s="32" t="s">
        <v>34</v>
      </c>
      <c r="C20" s="33" t="s">
        <v>50</v>
      </c>
      <c r="D20" s="34" t="s">
        <v>71</v>
      </c>
      <c r="E20" s="30" t="s">
        <v>73</v>
      </c>
      <c r="F20" s="35" t="s">
        <v>75</v>
      </c>
      <c r="G20" s="30" t="s">
        <v>72</v>
      </c>
      <c r="H20" s="25">
        <v>2494773000</v>
      </c>
      <c r="I20" s="26">
        <v>6460109000</v>
      </c>
      <c r="J20" s="27">
        <v>1450255000</v>
      </c>
      <c r="K20" s="28">
        <v>3173525000</v>
      </c>
      <c r="L20" s="51">
        <v>1044518000</v>
      </c>
      <c r="M20" s="101">
        <v>0</v>
      </c>
      <c r="N20" s="26">
        <v>258549000</v>
      </c>
    </row>
    <row r="21" spans="1:14" ht="68.25" customHeight="1" x14ac:dyDescent="0.25">
      <c r="A21" s="59">
        <v>12</v>
      </c>
      <c r="B21" s="32" t="s">
        <v>34</v>
      </c>
      <c r="C21" s="33" t="s">
        <v>50</v>
      </c>
      <c r="D21" s="34" t="s">
        <v>74</v>
      </c>
      <c r="E21" s="30" t="s">
        <v>73</v>
      </c>
      <c r="F21" s="35" t="s">
        <v>75</v>
      </c>
      <c r="G21" s="30" t="s">
        <v>72</v>
      </c>
      <c r="H21" s="44">
        <v>2494773000</v>
      </c>
      <c r="I21" s="26">
        <v>6460109000</v>
      </c>
      <c r="J21" s="36">
        <v>1450255000</v>
      </c>
      <c r="K21" s="37">
        <v>3173525000</v>
      </c>
      <c r="L21" s="51">
        <v>1044518000</v>
      </c>
      <c r="M21" s="102">
        <v>0</v>
      </c>
      <c r="N21" s="31">
        <v>258549000</v>
      </c>
    </row>
    <row r="22" spans="1:14" ht="78" customHeight="1" x14ac:dyDescent="0.25">
      <c r="A22" s="59">
        <v>13</v>
      </c>
      <c r="B22" s="19" t="s">
        <v>34</v>
      </c>
      <c r="C22" s="20" t="s">
        <v>44</v>
      </c>
      <c r="D22" s="21" t="s">
        <v>77</v>
      </c>
      <c r="E22" s="24" t="s">
        <v>40</v>
      </c>
      <c r="F22" s="23" t="s">
        <v>490</v>
      </c>
      <c r="G22" s="30" t="s">
        <v>491</v>
      </c>
      <c r="H22" s="25">
        <v>0</v>
      </c>
      <c r="I22" s="26">
        <v>2369831000</v>
      </c>
      <c r="J22" s="36">
        <v>0</v>
      </c>
      <c r="K22" s="36">
        <v>2038312000</v>
      </c>
      <c r="L22" s="36">
        <v>0</v>
      </c>
      <c r="M22" s="36">
        <v>0</v>
      </c>
      <c r="N22" s="36">
        <v>331516000</v>
      </c>
    </row>
    <row r="23" spans="1:14" ht="53.25" customHeight="1" x14ac:dyDescent="0.25">
      <c r="A23" s="59">
        <v>14</v>
      </c>
      <c r="B23" s="19" t="s">
        <v>34</v>
      </c>
      <c r="C23" s="20" t="s">
        <v>44</v>
      </c>
      <c r="D23" s="21" t="s">
        <v>78</v>
      </c>
      <c r="E23" s="24" t="s">
        <v>40</v>
      </c>
      <c r="F23" s="23" t="s">
        <v>61</v>
      </c>
      <c r="G23" s="24" t="s">
        <v>492</v>
      </c>
      <c r="H23" s="25">
        <v>0</v>
      </c>
      <c r="I23" s="26">
        <v>350696000</v>
      </c>
      <c r="J23" s="26">
        <v>0</v>
      </c>
      <c r="K23" s="26">
        <v>152696000</v>
      </c>
      <c r="L23" s="26">
        <v>0</v>
      </c>
      <c r="M23" s="26">
        <v>0</v>
      </c>
      <c r="N23" s="26">
        <v>66676000</v>
      </c>
    </row>
    <row r="24" spans="1:14" ht="90" customHeight="1" x14ac:dyDescent="0.25">
      <c r="A24" s="59">
        <v>15</v>
      </c>
      <c r="B24" s="19" t="s">
        <v>34</v>
      </c>
      <c r="C24" s="20" t="s">
        <v>44</v>
      </c>
      <c r="D24" s="21" t="s">
        <v>451</v>
      </c>
      <c r="E24" s="24" t="s">
        <v>445</v>
      </c>
      <c r="F24" s="22" t="s">
        <v>452</v>
      </c>
      <c r="G24" s="24" t="s">
        <v>446</v>
      </c>
      <c r="H24" s="25">
        <v>30082265000</v>
      </c>
      <c r="I24" s="26">
        <v>35497073000</v>
      </c>
      <c r="J24" s="27">
        <v>0</v>
      </c>
      <c r="K24" s="25">
        <v>0</v>
      </c>
      <c r="L24" s="26">
        <v>0</v>
      </c>
      <c r="M24" s="27">
        <v>1000</v>
      </c>
      <c r="N24" s="27">
        <v>2000</v>
      </c>
    </row>
    <row r="25" spans="1:14" ht="87" customHeight="1" x14ac:dyDescent="0.25">
      <c r="A25" s="119">
        <v>16</v>
      </c>
      <c r="B25" s="120" t="s">
        <v>34</v>
      </c>
      <c r="C25" s="121" t="s">
        <v>44</v>
      </c>
      <c r="D25" s="122" t="s">
        <v>447</v>
      </c>
      <c r="E25" s="169" t="s">
        <v>448</v>
      </c>
      <c r="F25" s="124" t="s">
        <v>449</v>
      </c>
      <c r="G25" s="169" t="s">
        <v>450</v>
      </c>
      <c r="H25" s="125">
        <v>6291298000</v>
      </c>
      <c r="I25" s="126">
        <v>7730480000</v>
      </c>
      <c r="J25" s="125">
        <v>0</v>
      </c>
      <c r="K25" s="125">
        <v>0</v>
      </c>
      <c r="L25" s="125">
        <v>0</v>
      </c>
      <c r="M25" s="125">
        <v>150000000</v>
      </c>
      <c r="N25" s="127">
        <v>152003000</v>
      </c>
    </row>
    <row r="26" spans="1:14" ht="51.75" customHeight="1" x14ac:dyDescent="0.25">
      <c r="A26" s="59">
        <v>17</v>
      </c>
      <c r="B26" s="19" t="s">
        <v>34</v>
      </c>
      <c r="C26" s="20" t="s">
        <v>79</v>
      </c>
      <c r="D26" s="21" t="s">
        <v>82</v>
      </c>
      <c r="E26" s="107" t="s">
        <v>40</v>
      </c>
      <c r="F26" s="21" t="s">
        <v>123</v>
      </c>
      <c r="G26" s="107" t="s">
        <v>495</v>
      </c>
      <c r="H26" s="26">
        <v>2503320000</v>
      </c>
      <c r="I26" s="26">
        <v>2503320000</v>
      </c>
      <c r="J26" s="26">
        <v>0</v>
      </c>
      <c r="K26" s="26">
        <v>0</v>
      </c>
      <c r="L26" s="26">
        <v>0</v>
      </c>
      <c r="M26" s="26">
        <v>1000</v>
      </c>
      <c r="N26" s="26">
        <v>1000</v>
      </c>
    </row>
    <row r="27" spans="1:14" ht="68.25" customHeight="1" x14ac:dyDescent="0.25">
      <c r="A27" s="59">
        <v>18</v>
      </c>
      <c r="B27" s="19" t="s">
        <v>34</v>
      </c>
      <c r="C27" s="20" t="s">
        <v>79</v>
      </c>
      <c r="D27" s="21" t="s">
        <v>596</v>
      </c>
      <c r="E27" s="107" t="s">
        <v>40</v>
      </c>
      <c r="F27" s="21" t="s">
        <v>124</v>
      </c>
      <c r="G27" s="107" t="s">
        <v>485</v>
      </c>
      <c r="H27" s="26">
        <v>4082328882</v>
      </c>
      <c r="I27" s="26">
        <v>4535524582</v>
      </c>
      <c r="J27" s="26">
        <v>508722034</v>
      </c>
      <c r="K27" s="26">
        <v>600292000</v>
      </c>
      <c r="L27" s="26">
        <v>0</v>
      </c>
      <c r="M27" s="26">
        <v>530887065</v>
      </c>
      <c r="N27" s="26">
        <v>626446557</v>
      </c>
    </row>
    <row r="28" spans="1:14" ht="68.25" customHeight="1" x14ac:dyDescent="0.25">
      <c r="A28" s="59">
        <v>19</v>
      </c>
      <c r="B28" s="19" t="s">
        <v>34</v>
      </c>
      <c r="C28" s="20" t="s">
        <v>79</v>
      </c>
      <c r="D28" s="21" t="s">
        <v>120</v>
      </c>
      <c r="E28" s="107" t="s">
        <v>40</v>
      </c>
      <c r="F28" s="21" t="s">
        <v>597</v>
      </c>
      <c r="G28" s="107" t="s">
        <v>495</v>
      </c>
      <c r="H28" s="26">
        <v>2517753882</v>
      </c>
      <c r="I28" s="26">
        <v>2970949582</v>
      </c>
      <c r="J28" s="26">
        <v>508722034</v>
      </c>
      <c r="K28" s="26">
        <v>600292000</v>
      </c>
      <c r="L28" s="26">
        <v>0</v>
      </c>
      <c r="M28" s="26">
        <v>530886065</v>
      </c>
      <c r="N28" s="26">
        <v>626445557</v>
      </c>
    </row>
    <row r="29" spans="1:14" ht="53.25" customHeight="1" x14ac:dyDescent="0.25">
      <c r="A29" s="59">
        <v>20</v>
      </c>
      <c r="B29" s="19" t="s">
        <v>34</v>
      </c>
      <c r="C29" s="20" t="s">
        <v>79</v>
      </c>
      <c r="D29" s="21" t="s">
        <v>82</v>
      </c>
      <c r="E29" s="107" t="s">
        <v>40</v>
      </c>
      <c r="F29" s="21" t="s">
        <v>83</v>
      </c>
      <c r="G29" s="107" t="s">
        <v>495</v>
      </c>
      <c r="H29" s="26">
        <v>1564575000</v>
      </c>
      <c r="I29" s="26">
        <v>1564575000</v>
      </c>
      <c r="J29" s="26">
        <v>0</v>
      </c>
      <c r="K29" s="26">
        <v>0</v>
      </c>
      <c r="L29" s="26">
        <v>0</v>
      </c>
      <c r="M29" s="26">
        <v>1000</v>
      </c>
      <c r="N29" s="26">
        <v>1000</v>
      </c>
    </row>
    <row r="30" spans="1:14" ht="68.25" customHeight="1" x14ac:dyDescent="0.25">
      <c r="A30" s="59">
        <v>21</v>
      </c>
      <c r="B30" s="19" t="s">
        <v>34</v>
      </c>
      <c r="C30" s="20" t="s">
        <v>79</v>
      </c>
      <c r="D30" s="21" t="s">
        <v>85</v>
      </c>
      <c r="E30" s="24" t="s">
        <v>40</v>
      </c>
      <c r="F30" s="104" t="s">
        <v>87</v>
      </c>
      <c r="G30" s="24" t="s">
        <v>480</v>
      </c>
      <c r="H30" s="26">
        <v>718019563</v>
      </c>
      <c r="I30" s="26">
        <v>718019563</v>
      </c>
      <c r="J30" s="26">
        <v>718018563</v>
      </c>
      <c r="K30" s="26">
        <v>718018563</v>
      </c>
      <c r="L30" s="26">
        <v>1000</v>
      </c>
      <c r="M30" s="26">
        <v>1000</v>
      </c>
      <c r="N30" s="26">
        <v>1000</v>
      </c>
    </row>
    <row r="31" spans="1:14" ht="78.75" customHeight="1" x14ac:dyDescent="0.25">
      <c r="A31" s="59">
        <v>22</v>
      </c>
      <c r="B31" s="19" t="s">
        <v>34</v>
      </c>
      <c r="C31" s="20" t="s">
        <v>79</v>
      </c>
      <c r="D31" s="21" t="s">
        <v>86</v>
      </c>
      <c r="E31" s="24" t="s">
        <v>40</v>
      </c>
      <c r="F31" s="104" t="s">
        <v>88</v>
      </c>
      <c r="G31" s="24" t="s">
        <v>89</v>
      </c>
      <c r="H31" s="26">
        <v>8861467235</v>
      </c>
      <c r="I31" s="26">
        <v>9999076816</v>
      </c>
      <c r="J31" s="26">
        <v>5810034316</v>
      </c>
      <c r="K31" s="26">
        <v>6678612175</v>
      </c>
      <c r="L31" s="26">
        <v>0</v>
      </c>
      <c r="M31" s="26">
        <v>1033789900</v>
      </c>
      <c r="N31" s="26">
        <v>1158898345</v>
      </c>
    </row>
    <row r="32" spans="1:14" ht="62.25" customHeight="1" x14ac:dyDescent="0.25">
      <c r="A32" s="59">
        <v>23</v>
      </c>
      <c r="B32" s="19" t="s">
        <v>34</v>
      </c>
      <c r="C32" s="20" t="s">
        <v>48</v>
      </c>
      <c r="D32" s="21" t="s">
        <v>617</v>
      </c>
      <c r="E32" s="24" t="s">
        <v>40</v>
      </c>
      <c r="F32" s="23" t="s">
        <v>93</v>
      </c>
      <c r="G32" s="24" t="s">
        <v>95</v>
      </c>
      <c r="H32" s="27">
        <v>0</v>
      </c>
      <c r="I32" s="27">
        <v>201430900</v>
      </c>
      <c r="J32" s="27">
        <v>0</v>
      </c>
      <c r="K32" s="27">
        <v>201415500</v>
      </c>
      <c r="L32" s="27">
        <v>0</v>
      </c>
      <c r="M32" s="27">
        <v>0</v>
      </c>
      <c r="N32" s="27">
        <v>1000</v>
      </c>
    </row>
    <row r="33" spans="1:14" ht="89.25" customHeight="1" x14ac:dyDescent="0.25">
      <c r="A33" s="59">
        <v>24</v>
      </c>
      <c r="B33" s="19" t="s">
        <v>34</v>
      </c>
      <c r="C33" s="20" t="s">
        <v>48</v>
      </c>
      <c r="D33" s="21" t="s">
        <v>92</v>
      </c>
      <c r="E33" s="24" t="s">
        <v>40</v>
      </c>
      <c r="F33" s="23" t="s">
        <v>94</v>
      </c>
      <c r="G33" s="24" t="s">
        <v>96</v>
      </c>
      <c r="H33" s="27">
        <v>554950000</v>
      </c>
      <c r="I33" s="27">
        <v>1245542715</v>
      </c>
      <c r="J33" s="27">
        <v>0</v>
      </c>
      <c r="K33" s="27">
        <v>512163336</v>
      </c>
      <c r="L33" s="27">
        <v>0</v>
      </c>
      <c r="M33" s="27">
        <v>1000000</v>
      </c>
      <c r="N33" s="27">
        <v>36589470</v>
      </c>
    </row>
    <row r="34" spans="1:14" ht="62.25" customHeight="1" x14ac:dyDescent="0.25">
      <c r="A34" s="59">
        <v>25</v>
      </c>
      <c r="B34" s="19" t="s">
        <v>34</v>
      </c>
      <c r="C34" s="20" t="s">
        <v>48</v>
      </c>
      <c r="D34" s="21" t="s">
        <v>593</v>
      </c>
      <c r="E34" s="24" t="s">
        <v>40</v>
      </c>
      <c r="F34" s="23" t="s">
        <v>66</v>
      </c>
      <c r="G34" s="24" t="s">
        <v>475</v>
      </c>
      <c r="H34" s="27">
        <v>0</v>
      </c>
      <c r="I34" s="26">
        <v>53430300</v>
      </c>
      <c r="J34" s="27">
        <v>0</v>
      </c>
      <c r="K34" s="26">
        <v>8372100</v>
      </c>
      <c r="L34" s="27">
        <v>0</v>
      </c>
      <c r="M34" s="26">
        <v>0</v>
      </c>
      <c r="N34" s="27">
        <v>1000</v>
      </c>
    </row>
    <row r="35" spans="1:14" ht="66.75" customHeight="1" x14ac:dyDescent="0.25">
      <c r="A35" s="59">
        <v>26</v>
      </c>
      <c r="B35" s="19" t="s">
        <v>34</v>
      </c>
      <c r="C35" s="20" t="s">
        <v>48</v>
      </c>
      <c r="D35" s="21" t="s">
        <v>618</v>
      </c>
      <c r="E35" s="24" t="s">
        <v>40</v>
      </c>
      <c r="F35" s="23" t="s">
        <v>49</v>
      </c>
      <c r="G35" s="24" t="s">
        <v>474</v>
      </c>
      <c r="H35" s="25">
        <v>0</v>
      </c>
      <c r="I35" s="26">
        <v>4374574166</v>
      </c>
      <c r="J35" s="27">
        <v>0</v>
      </c>
      <c r="K35" s="27">
        <v>2618664400</v>
      </c>
      <c r="L35" s="25">
        <v>0</v>
      </c>
      <c r="M35" s="26">
        <v>0</v>
      </c>
      <c r="N35" s="27">
        <v>17950000</v>
      </c>
    </row>
    <row r="36" spans="1:14" ht="68.25" customHeight="1" x14ac:dyDescent="0.25">
      <c r="A36" s="59">
        <v>27</v>
      </c>
      <c r="B36" s="19" t="s">
        <v>34</v>
      </c>
      <c r="C36" s="20" t="s">
        <v>97</v>
      </c>
      <c r="D36" s="21" t="s">
        <v>98</v>
      </c>
      <c r="E36" s="24" t="s">
        <v>100</v>
      </c>
      <c r="F36" s="23" t="s">
        <v>103</v>
      </c>
      <c r="G36" s="24" t="s">
        <v>191</v>
      </c>
      <c r="H36" s="25">
        <v>0</v>
      </c>
      <c r="I36" s="26">
        <v>67335376</v>
      </c>
      <c r="J36" s="27">
        <v>0</v>
      </c>
      <c r="K36" s="26">
        <v>31815376</v>
      </c>
      <c r="L36" s="26">
        <v>0</v>
      </c>
      <c r="M36" s="27">
        <v>0</v>
      </c>
      <c r="N36" s="26">
        <v>35520000</v>
      </c>
    </row>
    <row r="37" spans="1:14" ht="61.5" customHeight="1" x14ac:dyDescent="0.25">
      <c r="A37" s="59">
        <v>28</v>
      </c>
      <c r="B37" s="19" t="s">
        <v>34</v>
      </c>
      <c r="C37" s="20" t="s">
        <v>48</v>
      </c>
      <c r="D37" s="21" t="s">
        <v>99</v>
      </c>
      <c r="E37" s="24" t="s">
        <v>101</v>
      </c>
      <c r="F37" s="23" t="s">
        <v>104</v>
      </c>
      <c r="G37" s="24" t="s">
        <v>583</v>
      </c>
      <c r="H37" s="26">
        <v>0</v>
      </c>
      <c r="I37" s="26">
        <v>2343102300</v>
      </c>
      <c r="J37" s="27">
        <v>0</v>
      </c>
      <c r="K37" s="27">
        <v>524857300</v>
      </c>
      <c r="L37" s="27">
        <v>0</v>
      </c>
      <c r="M37" s="27">
        <v>0</v>
      </c>
      <c r="N37" s="26">
        <v>23180000</v>
      </c>
    </row>
    <row r="38" spans="1:14" ht="64.5" customHeight="1" x14ac:dyDescent="0.25">
      <c r="A38" s="59">
        <v>29</v>
      </c>
      <c r="B38" s="19" t="s">
        <v>34</v>
      </c>
      <c r="C38" s="20" t="s">
        <v>48</v>
      </c>
      <c r="D38" s="21" t="s">
        <v>478</v>
      </c>
      <c r="E38" s="24" t="s">
        <v>479</v>
      </c>
      <c r="F38" s="23" t="s">
        <v>477</v>
      </c>
      <c r="G38" s="24" t="s">
        <v>463</v>
      </c>
      <c r="H38" s="26">
        <v>0</v>
      </c>
      <c r="I38" s="27">
        <v>9500000</v>
      </c>
      <c r="J38" s="27">
        <v>0</v>
      </c>
      <c r="K38" s="27">
        <v>0</v>
      </c>
      <c r="L38" s="26">
        <v>0</v>
      </c>
      <c r="M38" s="27">
        <v>0</v>
      </c>
      <c r="N38" s="26">
        <v>5000000</v>
      </c>
    </row>
    <row r="39" spans="1:14" ht="60.75" customHeight="1" x14ac:dyDescent="0.25">
      <c r="A39" s="59">
        <v>30</v>
      </c>
      <c r="B39" s="19" t="s">
        <v>34</v>
      </c>
      <c r="C39" s="20" t="s">
        <v>48</v>
      </c>
      <c r="D39" s="21" t="s">
        <v>619</v>
      </c>
      <c r="E39" s="24" t="s">
        <v>40</v>
      </c>
      <c r="F39" s="106" t="s">
        <v>49</v>
      </c>
      <c r="G39" s="24" t="s">
        <v>474</v>
      </c>
      <c r="H39" s="27">
        <v>0</v>
      </c>
      <c r="I39" s="27">
        <v>4374574166</v>
      </c>
      <c r="J39" s="27">
        <v>0</v>
      </c>
      <c r="K39" s="27">
        <v>2618664400</v>
      </c>
      <c r="L39" s="27">
        <v>0</v>
      </c>
      <c r="M39" s="27">
        <v>0</v>
      </c>
      <c r="N39" s="27">
        <v>17950000</v>
      </c>
    </row>
    <row r="40" spans="1:14" ht="81.75" customHeight="1" x14ac:dyDescent="0.25">
      <c r="A40" s="59">
        <v>31</v>
      </c>
      <c r="B40" s="19" t="s">
        <v>34</v>
      </c>
      <c r="C40" s="20" t="s">
        <v>44</v>
      </c>
      <c r="D40" s="21" t="s">
        <v>105</v>
      </c>
      <c r="E40" s="24" t="s">
        <v>40</v>
      </c>
      <c r="F40" s="23" t="s">
        <v>106</v>
      </c>
      <c r="G40" s="24" t="s">
        <v>107</v>
      </c>
      <c r="H40" s="27">
        <v>0</v>
      </c>
      <c r="I40" s="27">
        <v>4126599000</v>
      </c>
      <c r="J40" s="27">
        <v>0</v>
      </c>
      <c r="K40" s="27">
        <v>1906753000</v>
      </c>
      <c r="L40" s="27">
        <v>0</v>
      </c>
      <c r="M40" s="27">
        <v>0</v>
      </c>
      <c r="N40" s="27">
        <v>785473000</v>
      </c>
    </row>
    <row r="41" spans="1:14" ht="111" customHeight="1" x14ac:dyDescent="0.25">
      <c r="A41" s="59">
        <v>32</v>
      </c>
      <c r="B41" s="19" t="s">
        <v>34</v>
      </c>
      <c r="C41" s="22" t="s">
        <v>50</v>
      </c>
      <c r="D41" s="21" t="s">
        <v>51</v>
      </c>
      <c r="E41" s="24" t="s">
        <v>409</v>
      </c>
      <c r="F41" s="23" t="s">
        <v>438</v>
      </c>
      <c r="G41" s="24" t="s">
        <v>439</v>
      </c>
      <c r="H41" s="27">
        <v>17747511000</v>
      </c>
      <c r="I41" s="27">
        <v>28894885000</v>
      </c>
      <c r="J41" s="27">
        <v>17644323000</v>
      </c>
      <c r="K41" s="27">
        <v>24423472000</v>
      </c>
      <c r="L41" s="27">
        <v>103188000</v>
      </c>
      <c r="M41" s="27">
        <v>141731000</v>
      </c>
      <c r="N41" s="27">
        <v>1279063000</v>
      </c>
    </row>
    <row r="42" spans="1:14" ht="63.75" customHeight="1" x14ac:dyDescent="0.25">
      <c r="A42" s="59">
        <v>33</v>
      </c>
      <c r="B42" s="19" t="s">
        <v>34</v>
      </c>
      <c r="C42" s="20" t="s">
        <v>97</v>
      </c>
      <c r="D42" s="21" t="s">
        <v>109</v>
      </c>
      <c r="E42" s="24" t="s">
        <v>100</v>
      </c>
      <c r="F42" s="23" t="s">
        <v>453</v>
      </c>
      <c r="G42" s="24" t="s">
        <v>436</v>
      </c>
      <c r="H42" s="28">
        <v>0</v>
      </c>
      <c r="I42" s="26">
        <v>22726941</v>
      </c>
      <c r="J42" s="27">
        <v>0</v>
      </c>
      <c r="K42" s="26">
        <v>4144001</v>
      </c>
      <c r="L42" s="28">
        <v>0</v>
      </c>
      <c r="M42" s="26">
        <v>0</v>
      </c>
      <c r="N42" s="27">
        <v>10033000</v>
      </c>
    </row>
    <row r="43" spans="1:14" ht="63.75" customHeight="1" x14ac:dyDescent="0.25">
      <c r="A43" s="119">
        <v>34</v>
      </c>
      <c r="B43" s="120" t="s">
        <v>34</v>
      </c>
      <c r="C43" s="121" t="s">
        <v>44</v>
      </c>
      <c r="D43" s="122" t="s">
        <v>110</v>
      </c>
      <c r="E43" s="128" t="s">
        <v>113</v>
      </c>
      <c r="F43" s="123" t="s">
        <v>114</v>
      </c>
      <c r="G43" s="128" t="s">
        <v>90</v>
      </c>
      <c r="H43" s="126">
        <v>0</v>
      </c>
      <c r="I43" s="125">
        <v>72005000</v>
      </c>
      <c r="J43" s="127">
        <v>0</v>
      </c>
      <c r="K43" s="129">
        <v>22005000</v>
      </c>
      <c r="L43" s="125">
        <v>0</v>
      </c>
      <c r="M43" s="127">
        <v>0</v>
      </c>
      <c r="N43" s="125">
        <v>25000000</v>
      </c>
    </row>
    <row r="44" spans="1:14" ht="63.75" customHeight="1" x14ac:dyDescent="0.25">
      <c r="A44" s="59">
        <v>35</v>
      </c>
      <c r="B44" s="19" t="s">
        <v>34</v>
      </c>
      <c r="C44" s="20" t="s">
        <v>79</v>
      </c>
      <c r="D44" s="21" t="s">
        <v>111</v>
      </c>
      <c r="E44" s="24" t="s">
        <v>40</v>
      </c>
      <c r="F44" s="22" t="s">
        <v>115</v>
      </c>
      <c r="G44" s="24" t="s">
        <v>483</v>
      </c>
      <c r="H44" s="26">
        <v>1365178662</v>
      </c>
      <c r="I44" s="26">
        <v>5980612879</v>
      </c>
      <c r="J44" s="26">
        <v>0</v>
      </c>
      <c r="K44" s="26">
        <v>4369702058</v>
      </c>
      <c r="L44" s="26">
        <v>0</v>
      </c>
      <c r="M44" s="26">
        <v>1114587505</v>
      </c>
      <c r="N44" s="26">
        <v>1315213256</v>
      </c>
    </row>
    <row r="45" spans="1:14" ht="63.75" customHeight="1" x14ac:dyDescent="0.25">
      <c r="A45" s="59">
        <v>36</v>
      </c>
      <c r="B45" s="19" t="s">
        <v>34</v>
      </c>
      <c r="C45" s="20" t="s">
        <v>79</v>
      </c>
      <c r="D45" s="21" t="s">
        <v>112</v>
      </c>
      <c r="E45" s="24" t="s">
        <v>40</v>
      </c>
      <c r="F45" s="104" t="s">
        <v>116</v>
      </c>
      <c r="G45" s="24" t="s">
        <v>484</v>
      </c>
      <c r="H45" s="26">
        <v>4017061187</v>
      </c>
      <c r="I45" s="26">
        <v>4604952920</v>
      </c>
      <c r="J45" s="26">
        <v>1879836046</v>
      </c>
      <c r="K45" s="26">
        <v>2218206534</v>
      </c>
      <c r="L45" s="26">
        <v>0</v>
      </c>
      <c r="M45" s="26">
        <v>891220606</v>
      </c>
      <c r="N45" s="26">
        <v>1051639135</v>
      </c>
    </row>
    <row r="46" spans="1:14" ht="63.75" customHeight="1" x14ac:dyDescent="0.25">
      <c r="A46" s="59">
        <v>37</v>
      </c>
      <c r="B46" s="19" t="s">
        <v>34</v>
      </c>
      <c r="C46" s="20" t="s">
        <v>79</v>
      </c>
      <c r="D46" s="21" t="s">
        <v>84</v>
      </c>
      <c r="E46" s="24" t="s">
        <v>40</v>
      </c>
      <c r="F46" s="104" t="s">
        <v>117</v>
      </c>
      <c r="G46" s="24" t="s">
        <v>90</v>
      </c>
      <c r="H46" s="26">
        <v>3266065187</v>
      </c>
      <c r="I46" s="26">
        <v>3853956920</v>
      </c>
      <c r="J46" s="26">
        <v>1879836046</v>
      </c>
      <c r="K46" s="26">
        <v>2218206534</v>
      </c>
      <c r="L46" s="26">
        <v>0</v>
      </c>
      <c r="M46" s="26">
        <v>891219606</v>
      </c>
      <c r="N46" s="26">
        <v>1051639135</v>
      </c>
    </row>
    <row r="47" spans="1:14" ht="42.75" customHeight="1" x14ac:dyDescent="0.25">
      <c r="A47" s="59">
        <v>38</v>
      </c>
      <c r="B47" s="19" t="s">
        <v>34</v>
      </c>
      <c r="C47" s="20" t="s">
        <v>79</v>
      </c>
      <c r="D47" s="21" t="s">
        <v>585</v>
      </c>
      <c r="E47" s="24" t="s">
        <v>40</v>
      </c>
      <c r="F47" s="104" t="s">
        <v>584</v>
      </c>
      <c r="G47" s="24" t="s">
        <v>429</v>
      </c>
      <c r="H47" s="26">
        <v>0</v>
      </c>
      <c r="I47" s="26">
        <v>4130000</v>
      </c>
      <c r="J47" s="26">
        <v>0</v>
      </c>
      <c r="K47" s="26">
        <v>0</v>
      </c>
      <c r="L47" s="26">
        <v>0</v>
      </c>
      <c r="M47" s="26">
        <v>0</v>
      </c>
      <c r="N47" s="26">
        <v>4130000</v>
      </c>
    </row>
    <row r="48" spans="1:14" ht="63.75" customHeight="1" x14ac:dyDescent="0.25">
      <c r="A48" s="59">
        <v>39</v>
      </c>
      <c r="B48" s="19" t="s">
        <v>34</v>
      </c>
      <c r="C48" s="20" t="s">
        <v>79</v>
      </c>
      <c r="D48" s="21" t="s">
        <v>595</v>
      </c>
      <c r="E48" s="24" t="s">
        <v>40</v>
      </c>
      <c r="F48" s="104" t="s">
        <v>122</v>
      </c>
      <c r="G48" s="24" t="s">
        <v>436</v>
      </c>
      <c r="H48" s="26">
        <v>4954936148</v>
      </c>
      <c r="I48" s="26">
        <v>5741685215</v>
      </c>
      <c r="J48" s="26">
        <v>782653393</v>
      </c>
      <c r="K48" s="26">
        <v>923531004</v>
      </c>
      <c r="L48" s="26">
        <v>0</v>
      </c>
      <c r="M48" s="26">
        <v>2247541903</v>
      </c>
      <c r="N48" s="26">
        <v>2652099266</v>
      </c>
    </row>
    <row r="49" spans="1:14" ht="63.75" customHeight="1" x14ac:dyDescent="0.25">
      <c r="A49" s="119">
        <v>40</v>
      </c>
      <c r="B49" s="120" t="s">
        <v>34</v>
      </c>
      <c r="C49" s="121" t="s">
        <v>44</v>
      </c>
      <c r="D49" s="122" t="s">
        <v>119</v>
      </c>
      <c r="E49" s="128" t="s">
        <v>40</v>
      </c>
      <c r="F49" s="123" t="s">
        <v>121</v>
      </c>
      <c r="G49" s="128" t="s">
        <v>485</v>
      </c>
      <c r="H49" s="126">
        <v>0</v>
      </c>
      <c r="I49" s="125">
        <v>6684449000</v>
      </c>
      <c r="J49" s="127">
        <v>0</v>
      </c>
      <c r="K49" s="126">
        <v>0</v>
      </c>
      <c r="L49" s="125">
        <v>0</v>
      </c>
      <c r="M49" s="127">
        <v>0</v>
      </c>
      <c r="N49" s="125">
        <v>2000</v>
      </c>
    </row>
    <row r="50" spans="1:14" ht="78" customHeight="1" x14ac:dyDescent="0.25">
      <c r="A50" s="59">
        <v>41</v>
      </c>
      <c r="B50" s="19" t="s">
        <v>34</v>
      </c>
      <c r="C50" s="20" t="s">
        <v>79</v>
      </c>
      <c r="D50" s="21" t="s">
        <v>126</v>
      </c>
      <c r="E50" s="24" t="s">
        <v>40</v>
      </c>
      <c r="F50" s="104" t="s">
        <v>127</v>
      </c>
      <c r="G50" s="24" t="s">
        <v>484</v>
      </c>
      <c r="H50" s="26">
        <v>8413821024</v>
      </c>
      <c r="I50" s="26">
        <v>9299325833</v>
      </c>
      <c r="J50" s="26">
        <v>325840089</v>
      </c>
      <c r="K50" s="26">
        <v>362459305</v>
      </c>
      <c r="L50" s="26">
        <v>0</v>
      </c>
      <c r="M50" s="26">
        <v>1637319000</v>
      </c>
      <c r="N50" s="26">
        <v>1821876420</v>
      </c>
    </row>
    <row r="51" spans="1:14" ht="63.75" customHeight="1" x14ac:dyDescent="0.25">
      <c r="A51" s="59">
        <v>42</v>
      </c>
      <c r="B51" s="19" t="s">
        <v>34</v>
      </c>
      <c r="C51" s="20" t="s">
        <v>79</v>
      </c>
      <c r="D51" s="21" t="s">
        <v>84</v>
      </c>
      <c r="E51" s="24" t="s">
        <v>40</v>
      </c>
      <c r="F51" s="104" t="s">
        <v>486</v>
      </c>
      <c r="G51" s="24" t="s">
        <v>144</v>
      </c>
      <c r="H51" s="26">
        <v>2855839648</v>
      </c>
      <c r="I51" s="26">
        <v>3369890785</v>
      </c>
      <c r="J51" s="26">
        <v>33557243</v>
      </c>
      <c r="K51" s="26">
        <v>39597547</v>
      </c>
      <c r="L51" s="26">
        <v>0</v>
      </c>
      <c r="M51" s="26">
        <v>730799840</v>
      </c>
      <c r="N51" s="26">
        <v>862344811</v>
      </c>
    </row>
    <row r="52" spans="1:14" ht="81.75" customHeight="1" x14ac:dyDescent="0.25">
      <c r="A52" s="59">
        <v>43</v>
      </c>
      <c r="B52" s="19" t="s">
        <v>34</v>
      </c>
      <c r="C52" s="20" t="s">
        <v>79</v>
      </c>
      <c r="D52" s="21" t="s">
        <v>130</v>
      </c>
      <c r="E52" s="24" t="s">
        <v>40</v>
      </c>
      <c r="F52" s="104" t="s">
        <v>481</v>
      </c>
      <c r="G52" s="24" t="s">
        <v>145</v>
      </c>
      <c r="H52" s="26">
        <v>1595852732</v>
      </c>
      <c r="I52" s="26">
        <v>1883106223</v>
      </c>
      <c r="J52" s="26">
        <v>1146883641</v>
      </c>
      <c r="K52" s="26">
        <v>1353322696</v>
      </c>
      <c r="L52" s="26">
        <v>0</v>
      </c>
      <c r="M52" s="26">
        <v>448969091</v>
      </c>
      <c r="N52" s="26">
        <v>529783527</v>
      </c>
    </row>
    <row r="53" spans="1:14" ht="54.75" customHeight="1" x14ac:dyDescent="0.25">
      <c r="A53" s="59">
        <v>44</v>
      </c>
      <c r="B53" s="19" t="s">
        <v>34</v>
      </c>
      <c r="C53" s="20" t="s">
        <v>79</v>
      </c>
      <c r="D53" s="21" t="s">
        <v>131</v>
      </c>
      <c r="E53" s="24" t="s">
        <v>40</v>
      </c>
      <c r="F53" s="104" t="s">
        <v>138</v>
      </c>
      <c r="G53" s="24" t="s">
        <v>487</v>
      </c>
      <c r="H53" s="26">
        <v>3337899770</v>
      </c>
      <c r="I53" s="26">
        <v>3337899770</v>
      </c>
      <c r="J53" s="26">
        <v>517339900</v>
      </c>
      <c r="K53" s="26">
        <v>517339900</v>
      </c>
      <c r="L53" s="26">
        <v>0</v>
      </c>
      <c r="M53" s="26">
        <v>28219540</v>
      </c>
      <c r="N53" s="26">
        <v>28219540</v>
      </c>
    </row>
    <row r="54" spans="1:14" ht="77.25" customHeight="1" x14ac:dyDescent="0.25">
      <c r="A54" s="59">
        <v>45</v>
      </c>
      <c r="B54" s="19" t="s">
        <v>34</v>
      </c>
      <c r="C54" s="20" t="s">
        <v>79</v>
      </c>
      <c r="D54" s="21" t="s">
        <v>594</v>
      </c>
      <c r="E54" s="24" t="s">
        <v>40</v>
      </c>
      <c r="F54" s="22" t="s">
        <v>80</v>
      </c>
      <c r="G54" s="24" t="s">
        <v>482</v>
      </c>
      <c r="H54" s="26">
        <v>7227304441</v>
      </c>
      <c r="I54" s="26">
        <v>8296879820</v>
      </c>
      <c r="J54" s="26">
        <v>7033922517</v>
      </c>
      <c r="K54" s="26">
        <v>8103497896</v>
      </c>
      <c r="L54" s="26">
        <v>0</v>
      </c>
      <c r="M54" s="26">
        <v>102795752</v>
      </c>
      <c r="N54" s="26">
        <v>102795752</v>
      </c>
    </row>
    <row r="55" spans="1:14" ht="48.75" customHeight="1" x14ac:dyDescent="0.25">
      <c r="A55" s="59">
        <v>46</v>
      </c>
      <c r="B55" s="19" t="s">
        <v>34</v>
      </c>
      <c r="C55" s="20" t="s">
        <v>79</v>
      </c>
      <c r="D55" s="21" t="s">
        <v>132</v>
      </c>
      <c r="E55" s="24" t="s">
        <v>40</v>
      </c>
      <c r="F55" s="104" t="s">
        <v>139</v>
      </c>
      <c r="G55" s="24" t="s">
        <v>125</v>
      </c>
      <c r="H55" s="26">
        <v>667691770</v>
      </c>
      <c r="I55" s="26">
        <v>667691770</v>
      </c>
      <c r="J55" s="26">
        <v>517339900</v>
      </c>
      <c r="K55" s="26">
        <v>517339900</v>
      </c>
      <c r="L55" s="26">
        <v>0</v>
      </c>
      <c r="M55" s="26">
        <v>28218540</v>
      </c>
      <c r="N55" s="26">
        <v>28218540</v>
      </c>
    </row>
    <row r="56" spans="1:14" ht="62.25" customHeight="1" x14ac:dyDescent="0.25">
      <c r="A56" s="59">
        <v>47</v>
      </c>
      <c r="B56" s="19" t="s">
        <v>34</v>
      </c>
      <c r="C56" s="20" t="s">
        <v>79</v>
      </c>
      <c r="D56" s="21" t="s">
        <v>133</v>
      </c>
      <c r="E56" s="24" t="s">
        <v>40</v>
      </c>
      <c r="F56" s="104" t="s">
        <v>140</v>
      </c>
      <c r="G56" s="24" t="s">
        <v>437</v>
      </c>
      <c r="H56" s="26">
        <v>0</v>
      </c>
      <c r="I56" s="26">
        <v>2059733000</v>
      </c>
      <c r="J56" s="26">
        <v>0</v>
      </c>
      <c r="K56" s="26">
        <v>669368000</v>
      </c>
      <c r="L56" s="26">
        <v>0</v>
      </c>
      <c r="M56" s="26">
        <v>0</v>
      </c>
      <c r="N56" s="26">
        <v>845095000</v>
      </c>
    </row>
    <row r="57" spans="1:14" ht="67.5" customHeight="1" x14ac:dyDescent="0.25">
      <c r="A57" s="59">
        <v>48</v>
      </c>
      <c r="B57" s="19" t="s">
        <v>34</v>
      </c>
      <c r="C57" s="20" t="s">
        <v>79</v>
      </c>
      <c r="D57" s="21" t="s">
        <v>134</v>
      </c>
      <c r="E57" s="24" t="s">
        <v>40</v>
      </c>
      <c r="F57" s="22" t="s">
        <v>488</v>
      </c>
      <c r="G57" s="24" t="s">
        <v>487</v>
      </c>
      <c r="H57" s="26">
        <v>7692042329</v>
      </c>
      <c r="I57" s="26">
        <v>8663562148</v>
      </c>
      <c r="J57" s="26">
        <v>135000000</v>
      </c>
      <c r="K57" s="26">
        <v>159300000</v>
      </c>
      <c r="L57" s="26">
        <v>0</v>
      </c>
      <c r="M57" s="26">
        <v>1120001000</v>
      </c>
      <c r="N57" s="26">
        <v>1321601000</v>
      </c>
    </row>
    <row r="58" spans="1:14" ht="81.75" customHeight="1" x14ac:dyDescent="0.25">
      <c r="A58" s="59">
        <v>49</v>
      </c>
      <c r="B58" s="19" t="s">
        <v>34</v>
      </c>
      <c r="C58" s="20" t="s">
        <v>44</v>
      </c>
      <c r="D58" s="21" t="s">
        <v>135</v>
      </c>
      <c r="E58" s="24" t="s">
        <v>40</v>
      </c>
      <c r="F58" s="23" t="s">
        <v>141</v>
      </c>
      <c r="G58" s="24" t="s">
        <v>492</v>
      </c>
      <c r="H58" s="25">
        <v>1699842000</v>
      </c>
      <c r="I58" s="26">
        <v>22326581000</v>
      </c>
      <c r="J58" s="25">
        <v>0</v>
      </c>
      <c r="K58" s="26">
        <v>14426538000</v>
      </c>
      <c r="L58" s="27">
        <v>0</v>
      </c>
      <c r="M58" s="25">
        <v>670000000</v>
      </c>
      <c r="N58" s="26">
        <v>3045788000</v>
      </c>
    </row>
    <row r="59" spans="1:14" ht="63.75" customHeight="1" x14ac:dyDescent="0.25">
      <c r="A59" s="59">
        <v>50</v>
      </c>
      <c r="B59" s="19" t="s">
        <v>34</v>
      </c>
      <c r="C59" s="20" t="s">
        <v>44</v>
      </c>
      <c r="D59" s="21" t="s">
        <v>136</v>
      </c>
      <c r="E59" s="24" t="s">
        <v>40</v>
      </c>
      <c r="F59" s="23" t="s">
        <v>142</v>
      </c>
      <c r="G59" s="24" t="s">
        <v>125</v>
      </c>
      <c r="H59" s="25">
        <v>0</v>
      </c>
      <c r="I59" s="26">
        <v>12735830000</v>
      </c>
      <c r="J59" s="26">
        <v>0</v>
      </c>
      <c r="K59" s="27">
        <v>10648007000</v>
      </c>
      <c r="L59" s="28">
        <v>0</v>
      </c>
      <c r="M59" s="26">
        <v>0</v>
      </c>
      <c r="N59" s="26">
        <v>680130000</v>
      </c>
    </row>
    <row r="60" spans="1:14" ht="63.75" customHeight="1" x14ac:dyDescent="0.25">
      <c r="A60" s="59">
        <v>51</v>
      </c>
      <c r="B60" s="19" t="s">
        <v>34</v>
      </c>
      <c r="C60" s="20" t="s">
        <v>44</v>
      </c>
      <c r="D60" s="21" t="s">
        <v>137</v>
      </c>
      <c r="E60" s="24" t="s">
        <v>40</v>
      </c>
      <c r="F60" s="23" t="s">
        <v>143</v>
      </c>
      <c r="G60" s="24" t="s">
        <v>146</v>
      </c>
      <c r="H60" s="25">
        <v>0</v>
      </c>
      <c r="I60" s="26">
        <v>7233877000</v>
      </c>
      <c r="J60" s="27">
        <v>0</v>
      </c>
      <c r="K60" s="26">
        <v>3625835000</v>
      </c>
      <c r="L60" s="27">
        <v>0</v>
      </c>
      <c r="M60" s="26">
        <v>0</v>
      </c>
      <c r="N60" s="26">
        <v>1508982000</v>
      </c>
    </row>
    <row r="61" spans="1:14" ht="63.75" customHeight="1" x14ac:dyDescent="0.25">
      <c r="A61" s="59">
        <v>52</v>
      </c>
      <c r="B61" s="19" t="s">
        <v>34</v>
      </c>
      <c r="C61" s="20" t="s">
        <v>97</v>
      </c>
      <c r="D61" s="21" t="s">
        <v>148</v>
      </c>
      <c r="E61" s="24" t="s">
        <v>154</v>
      </c>
      <c r="F61" s="23" t="s">
        <v>454</v>
      </c>
      <c r="G61" s="24" t="s">
        <v>146</v>
      </c>
      <c r="H61" s="26">
        <v>0</v>
      </c>
      <c r="I61" s="27">
        <v>100985214</v>
      </c>
      <c r="J61" s="28">
        <v>0</v>
      </c>
      <c r="K61" s="26">
        <v>20904214</v>
      </c>
      <c r="L61" s="27">
        <v>0</v>
      </c>
      <c r="M61" s="28">
        <v>0</v>
      </c>
      <c r="N61" s="26">
        <v>30081000</v>
      </c>
    </row>
    <row r="62" spans="1:14" ht="56.25" customHeight="1" x14ac:dyDescent="0.25">
      <c r="A62" s="59">
        <v>53</v>
      </c>
      <c r="B62" s="19" t="s">
        <v>34</v>
      </c>
      <c r="C62" s="20" t="s">
        <v>97</v>
      </c>
      <c r="D62" s="21" t="s">
        <v>455</v>
      </c>
      <c r="E62" s="24" t="s">
        <v>456</v>
      </c>
      <c r="F62" s="23" t="s">
        <v>457</v>
      </c>
      <c r="G62" s="24" t="s">
        <v>428</v>
      </c>
      <c r="H62" s="25">
        <v>0</v>
      </c>
      <c r="I62" s="26">
        <v>215725747</v>
      </c>
      <c r="J62" s="27">
        <v>0</v>
      </c>
      <c r="K62" s="28">
        <v>118294747</v>
      </c>
      <c r="L62" s="26">
        <v>0</v>
      </c>
      <c r="M62" s="25">
        <v>0</v>
      </c>
      <c r="N62" s="26">
        <v>72000000</v>
      </c>
    </row>
    <row r="63" spans="1:14" ht="63.75" customHeight="1" x14ac:dyDescent="0.25">
      <c r="A63" s="59">
        <v>54</v>
      </c>
      <c r="B63" s="19" t="s">
        <v>34</v>
      </c>
      <c r="C63" s="20" t="s">
        <v>97</v>
      </c>
      <c r="D63" s="21" t="s">
        <v>167</v>
      </c>
      <c r="E63" s="24" t="s">
        <v>40</v>
      </c>
      <c r="F63" s="23" t="s">
        <v>166</v>
      </c>
      <c r="G63" s="24" t="s">
        <v>429</v>
      </c>
      <c r="H63" s="26">
        <v>0</v>
      </c>
      <c r="I63" s="27">
        <v>8000000</v>
      </c>
      <c r="J63" s="26">
        <v>0</v>
      </c>
      <c r="K63" s="27">
        <v>0</v>
      </c>
      <c r="L63" s="26">
        <v>0</v>
      </c>
      <c r="M63" s="27">
        <v>0</v>
      </c>
      <c r="N63" s="26">
        <v>8000000</v>
      </c>
    </row>
    <row r="64" spans="1:14" ht="63.75" customHeight="1" x14ac:dyDescent="0.25">
      <c r="A64" s="59">
        <v>55</v>
      </c>
      <c r="B64" s="19" t="s">
        <v>34</v>
      </c>
      <c r="C64" s="20" t="s">
        <v>147</v>
      </c>
      <c r="D64" s="21" t="s">
        <v>47</v>
      </c>
      <c r="E64" s="24" t="s">
        <v>458</v>
      </c>
      <c r="F64" s="23" t="s">
        <v>151</v>
      </c>
      <c r="G64" s="24" t="s">
        <v>437</v>
      </c>
      <c r="H64" s="28">
        <v>0</v>
      </c>
      <c r="I64" s="26">
        <v>5827800</v>
      </c>
      <c r="J64" s="25">
        <v>0</v>
      </c>
      <c r="K64" s="26">
        <v>2991982</v>
      </c>
      <c r="L64" s="28">
        <v>0</v>
      </c>
      <c r="M64" s="26">
        <v>0</v>
      </c>
      <c r="N64" s="26">
        <v>706650</v>
      </c>
    </row>
    <row r="65" spans="1:14" ht="63.75" customHeight="1" x14ac:dyDescent="0.25">
      <c r="A65" s="59">
        <v>56</v>
      </c>
      <c r="B65" s="103" t="s">
        <v>34</v>
      </c>
      <c r="C65" s="20" t="s">
        <v>44</v>
      </c>
      <c r="D65" s="21" t="s">
        <v>149</v>
      </c>
      <c r="E65" s="24" t="s">
        <v>40</v>
      </c>
      <c r="F65" s="23" t="s">
        <v>152</v>
      </c>
      <c r="G65" s="24" t="s">
        <v>129</v>
      </c>
      <c r="H65" s="26">
        <v>0</v>
      </c>
      <c r="I65" s="26">
        <v>3698000</v>
      </c>
      <c r="J65" s="26">
        <v>0</v>
      </c>
      <c r="K65" s="26">
        <v>0</v>
      </c>
      <c r="L65" s="26">
        <v>0</v>
      </c>
      <c r="M65" s="26">
        <v>0</v>
      </c>
      <c r="N65" s="26">
        <v>1000</v>
      </c>
    </row>
    <row r="66" spans="1:14" ht="63.75" customHeight="1" x14ac:dyDescent="0.25">
      <c r="A66" s="59">
        <v>57</v>
      </c>
      <c r="B66" s="19" t="s">
        <v>34</v>
      </c>
      <c r="C66" s="20" t="s">
        <v>48</v>
      </c>
      <c r="D66" s="21" t="s">
        <v>150</v>
      </c>
      <c r="E66" s="24" t="s">
        <v>40</v>
      </c>
      <c r="F66" s="23" t="s">
        <v>153</v>
      </c>
      <c r="G66" s="24" t="s">
        <v>129</v>
      </c>
      <c r="H66" s="25">
        <v>0</v>
      </c>
      <c r="I66" s="26">
        <v>2325824600</v>
      </c>
      <c r="J66" s="26">
        <v>0</v>
      </c>
      <c r="K66" s="28">
        <v>39114900</v>
      </c>
      <c r="L66" s="26">
        <v>0</v>
      </c>
      <c r="M66" s="26">
        <v>0</v>
      </c>
      <c r="N66" s="26">
        <v>8000000</v>
      </c>
    </row>
    <row r="67" spans="1:14" ht="74.25" customHeight="1" x14ac:dyDescent="0.25">
      <c r="A67" s="59">
        <v>58</v>
      </c>
      <c r="B67" s="103" t="s">
        <v>34</v>
      </c>
      <c r="C67" s="20" t="s">
        <v>470</v>
      </c>
      <c r="D67" s="21" t="s">
        <v>468</v>
      </c>
      <c r="E67" s="24" t="s">
        <v>469</v>
      </c>
      <c r="F67" s="23" t="s">
        <v>347</v>
      </c>
      <c r="G67" s="24" t="s">
        <v>434</v>
      </c>
      <c r="H67" s="27">
        <v>0</v>
      </c>
      <c r="I67" s="28">
        <v>9868000</v>
      </c>
      <c r="J67" s="26">
        <v>0</v>
      </c>
      <c r="K67" s="27">
        <v>0</v>
      </c>
      <c r="L67" s="26">
        <v>0</v>
      </c>
      <c r="M67" s="27">
        <v>0</v>
      </c>
      <c r="N67" s="26">
        <v>369000</v>
      </c>
    </row>
    <row r="68" spans="1:14" ht="68.25" customHeight="1" x14ac:dyDescent="0.25">
      <c r="A68" s="119">
        <v>59</v>
      </c>
      <c r="B68" s="130" t="s">
        <v>34</v>
      </c>
      <c r="C68" s="121" t="s">
        <v>470</v>
      </c>
      <c r="D68" s="122" t="s">
        <v>471</v>
      </c>
      <c r="E68" s="128" t="s">
        <v>469</v>
      </c>
      <c r="F68" s="123" t="s">
        <v>472</v>
      </c>
      <c r="G68" s="128" t="s">
        <v>463</v>
      </c>
      <c r="H68" s="127">
        <v>0</v>
      </c>
      <c r="I68" s="129">
        <v>3445000</v>
      </c>
      <c r="J68" s="125">
        <v>0</v>
      </c>
      <c r="K68" s="127">
        <v>0</v>
      </c>
      <c r="L68" s="127">
        <v>0</v>
      </c>
      <c r="M68" s="127">
        <v>0</v>
      </c>
      <c r="N68" s="125">
        <v>1545000</v>
      </c>
    </row>
    <row r="69" spans="1:14" ht="66" customHeight="1" x14ac:dyDescent="0.25">
      <c r="A69" s="59">
        <v>60</v>
      </c>
      <c r="B69" s="19" t="s">
        <v>34</v>
      </c>
      <c r="C69" s="20" t="s">
        <v>79</v>
      </c>
      <c r="D69" s="21" t="s">
        <v>158</v>
      </c>
      <c r="E69" s="24" t="s">
        <v>40</v>
      </c>
      <c r="F69" s="104" t="s">
        <v>161</v>
      </c>
      <c r="G69" s="24" t="s">
        <v>442</v>
      </c>
      <c r="H69" s="26">
        <v>11525702500</v>
      </c>
      <c r="I69" s="26">
        <v>13403192500</v>
      </c>
      <c r="J69" s="26">
        <v>0</v>
      </c>
      <c r="K69" s="26">
        <v>0</v>
      </c>
      <c r="L69" s="26">
        <v>0</v>
      </c>
      <c r="M69" s="26">
        <v>2696</v>
      </c>
      <c r="N69" s="26">
        <v>3000</v>
      </c>
    </row>
    <row r="70" spans="1:14" ht="47.25" customHeight="1" x14ac:dyDescent="0.25">
      <c r="A70" s="59">
        <v>61</v>
      </c>
      <c r="B70" s="19" t="s">
        <v>34</v>
      </c>
      <c r="C70" s="20" t="s">
        <v>79</v>
      </c>
      <c r="D70" s="21" t="s">
        <v>159</v>
      </c>
      <c r="E70" s="24" t="s">
        <v>40</v>
      </c>
      <c r="F70" s="104" t="s">
        <v>162</v>
      </c>
      <c r="G70" s="24" t="s">
        <v>489</v>
      </c>
      <c r="H70" s="26">
        <v>878883000</v>
      </c>
      <c r="I70" s="26">
        <v>878883000</v>
      </c>
      <c r="J70" s="26">
        <v>0</v>
      </c>
      <c r="K70" s="26">
        <v>0</v>
      </c>
      <c r="L70" s="26">
        <v>0</v>
      </c>
      <c r="M70" s="26">
        <v>1000</v>
      </c>
      <c r="N70" s="26">
        <v>1000</v>
      </c>
    </row>
    <row r="71" spans="1:14" ht="64.5" customHeight="1" x14ac:dyDescent="0.25">
      <c r="A71" s="59">
        <v>62</v>
      </c>
      <c r="B71" s="19" t="s">
        <v>34</v>
      </c>
      <c r="C71" s="20" t="s">
        <v>157</v>
      </c>
      <c r="D71" s="21" t="s">
        <v>160</v>
      </c>
      <c r="E71" s="24" t="s">
        <v>40</v>
      </c>
      <c r="F71" s="23" t="s">
        <v>163</v>
      </c>
      <c r="G71" s="24" t="s">
        <v>128</v>
      </c>
      <c r="H71" s="25">
        <v>0</v>
      </c>
      <c r="I71" s="26">
        <v>31500000</v>
      </c>
      <c r="J71" s="27">
        <v>0</v>
      </c>
      <c r="K71" s="25">
        <v>0</v>
      </c>
      <c r="L71" s="26">
        <v>0</v>
      </c>
      <c r="M71" s="27">
        <v>0</v>
      </c>
      <c r="N71" s="26">
        <v>50000</v>
      </c>
    </row>
    <row r="72" spans="1:14" ht="64.5" customHeight="1" x14ac:dyDescent="0.25">
      <c r="A72" s="59">
        <v>63</v>
      </c>
      <c r="B72" s="19" t="s">
        <v>34</v>
      </c>
      <c r="C72" s="20" t="s">
        <v>157</v>
      </c>
      <c r="D72" s="21" t="s">
        <v>493</v>
      </c>
      <c r="E72" s="171" t="s">
        <v>494</v>
      </c>
      <c r="F72" s="23" t="s">
        <v>166</v>
      </c>
      <c r="G72" s="24" t="s">
        <v>429</v>
      </c>
      <c r="H72" s="25">
        <v>0</v>
      </c>
      <c r="I72" s="26">
        <v>59000000</v>
      </c>
      <c r="J72" s="27">
        <v>0</v>
      </c>
      <c r="K72" s="25">
        <v>0</v>
      </c>
      <c r="L72" s="26">
        <v>0</v>
      </c>
      <c r="M72" s="27">
        <v>0</v>
      </c>
      <c r="N72" s="26">
        <v>59000000</v>
      </c>
    </row>
    <row r="73" spans="1:14" ht="63" customHeight="1" x14ac:dyDescent="0.25">
      <c r="A73" s="59">
        <v>64</v>
      </c>
      <c r="B73" s="19" t="s">
        <v>34</v>
      </c>
      <c r="C73" s="20" t="s">
        <v>165</v>
      </c>
      <c r="D73" s="21" t="s">
        <v>464</v>
      </c>
      <c r="E73" s="171" t="s">
        <v>40</v>
      </c>
      <c r="F73" s="23" t="s">
        <v>465</v>
      </c>
      <c r="G73" s="24" t="s">
        <v>463</v>
      </c>
      <c r="H73" s="25">
        <v>0</v>
      </c>
      <c r="I73" s="26">
        <v>2500000</v>
      </c>
      <c r="J73" s="27">
        <v>0</v>
      </c>
      <c r="K73" s="27">
        <v>0</v>
      </c>
      <c r="L73" s="27">
        <v>0</v>
      </c>
      <c r="M73" s="27">
        <v>0</v>
      </c>
      <c r="N73" s="26">
        <v>250000</v>
      </c>
    </row>
    <row r="74" spans="1:14" ht="51" customHeight="1" x14ac:dyDescent="0.25">
      <c r="A74" s="59">
        <v>65</v>
      </c>
      <c r="B74" s="19" t="s">
        <v>34</v>
      </c>
      <c r="C74" s="20" t="s">
        <v>165</v>
      </c>
      <c r="D74" s="21" t="s">
        <v>466</v>
      </c>
      <c r="E74" s="24" t="s">
        <v>40</v>
      </c>
      <c r="F74" s="23" t="s">
        <v>467</v>
      </c>
      <c r="G74" s="24" t="s">
        <v>463</v>
      </c>
      <c r="H74" s="26">
        <v>0</v>
      </c>
      <c r="I74" s="26">
        <v>2500000</v>
      </c>
      <c r="J74" s="27">
        <v>0</v>
      </c>
      <c r="K74" s="27">
        <v>0</v>
      </c>
      <c r="L74" s="27">
        <v>0</v>
      </c>
      <c r="M74" s="27">
        <v>0</v>
      </c>
      <c r="N74" s="26">
        <v>250000</v>
      </c>
    </row>
    <row r="75" spans="1:14" ht="54" customHeight="1" x14ac:dyDescent="0.25">
      <c r="A75" s="59">
        <v>66</v>
      </c>
      <c r="B75" s="19" t="s">
        <v>34</v>
      </c>
      <c r="C75" s="20" t="s">
        <v>44</v>
      </c>
      <c r="D75" s="21" t="s">
        <v>461</v>
      </c>
      <c r="E75" s="24" t="s">
        <v>40</v>
      </c>
      <c r="F75" s="23" t="s">
        <v>462</v>
      </c>
      <c r="G75" s="24" t="s">
        <v>463</v>
      </c>
      <c r="H75" s="25">
        <v>0</v>
      </c>
      <c r="I75" s="26">
        <v>9750000</v>
      </c>
      <c r="J75" s="27">
        <v>0</v>
      </c>
      <c r="K75" s="28">
        <v>0</v>
      </c>
      <c r="L75" s="26">
        <v>0</v>
      </c>
      <c r="M75" s="27">
        <v>0</v>
      </c>
      <c r="N75" s="26">
        <v>3750000</v>
      </c>
    </row>
    <row r="76" spans="1:14" s="17" customFormat="1" ht="40.5" customHeight="1" x14ac:dyDescent="0.25">
      <c r="A76" s="220" t="s">
        <v>0</v>
      </c>
      <c r="B76" s="220"/>
      <c r="C76" s="220"/>
      <c r="D76" s="220"/>
      <c r="E76" s="220"/>
      <c r="F76" s="220"/>
      <c r="G76" s="220"/>
      <c r="H76" s="135">
        <f t="shared" ref="H76:N76" si="0">SUM(H10:H75)</f>
        <v>162926633960</v>
      </c>
      <c r="I76" s="135">
        <f t="shared" si="0"/>
        <v>283720000751</v>
      </c>
      <c r="J76" s="135">
        <f t="shared" si="0"/>
        <v>62067144722</v>
      </c>
      <c r="K76" s="135">
        <f t="shared" si="0"/>
        <v>126670022868</v>
      </c>
      <c r="L76" s="135">
        <f t="shared" si="0"/>
        <v>2192225000</v>
      </c>
      <c r="M76" s="135">
        <f t="shared" si="0"/>
        <v>13070296109</v>
      </c>
      <c r="N76" s="135">
        <f t="shared" si="0"/>
        <v>23681349961</v>
      </c>
    </row>
    <row r="77" spans="1:14" s="17" customFormat="1" ht="31.5" hidden="1" customHeight="1" x14ac:dyDescent="0.25">
      <c r="A77" s="223" t="s">
        <v>620</v>
      </c>
      <c r="B77" s="224"/>
      <c r="C77" s="224"/>
      <c r="D77" s="224"/>
      <c r="E77" s="224"/>
      <c r="F77" s="224"/>
      <c r="G77" s="225"/>
      <c r="H77" s="131"/>
      <c r="I77" s="131">
        <f t="shared" ref="I77:N77" si="1">I75+I74+I73+I71+I70+I69+I66+I65+I63+I60+I59+I58+I57+I56+I55+I54+I53+I52+I51+I50+I49+I48+I47+I46+I45+I44+I40+I39+I35+I34+I33+I32+I31+I30+I29+I28+I27+I26+I23+I22+I19+I18+I10</f>
        <v>163198942773</v>
      </c>
      <c r="J77" s="131">
        <f t="shared" si="1"/>
        <v>21797705722</v>
      </c>
      <c r="K77" s="131">
        <f t="shared" si="1"/>
        <v>68922519748</v>
      </c>
      <c r="L77" s="131">
        <f t="shared" si="1"/>
        <v>1000</v>
      </c>
      <c r="M77" s="131">
        <f t="shared" si="1"/>
        <v>12007462109</v>
      </c>
      <c r="N77" s="131">
        <f t="shared" si="1"/>
        <v>20541609311</v>
      </c>
    </row>
    <row r="78" spans="1:14" ht="31.5" customHeight="1" x14ac:dyDescent="0.25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</row>
    <row r="79" spans="1:14" ht="61.5" customHeight="1" x14ac:dyDescent="0.25">
      <c r="A79" s="222" t="s">
        <v>169</v>
      </c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</row>
    <row r="80" spans="1:14" ht="39.75" customHeight="1" x14ac:dyDescent="0.25">
      <c r="A80" s="60">
        <v>1</v>
      </c>
      <c r="B80" s="38" t="s">
        <v>170</v>
      </c>
      <c r="C80" s="39" t="s">
        <v>172</v>
      </c>
      <c r="D80" s="40" t="s">
        <v>174</v>
      </c>
      <c r="E80" s="172" t="s">
        <v>40</v>
      </c>
      <c r="F80" s="132" t="s">
        <v>176</v>
      </c>
      <c r="G80" s="42" t="s">
        <v>177</v>
      </c>
      <c r="H80" s="43">
        <v>0</v>
      </c>
      <c r="I80" s="43">
        <v>4700000</v>
      </c>
      <c r="J80" s="44">
        <v>0</v>
      </c>
      <c r="K80" s="43">
        <v>0</v>
      </c>
      <c r="L80" s="44">
        <v>0</v>
      </c>
      <c r="M80" s="44">
        <v>0</v>
      </c>
      <c r="N80" s="44">
        <v>1000</v>
      </c>
    </row>
    <row r="81" spans="1:14" ht="39.75" customHeight="1" x14ac:dyDescent="0.25">
      <c r="A81" s="60">
        <v>2</v>
      </c>
      <c r="B81" s="38" t="s">
        <v>170</v>
      </c>
      <c r="C81" s="39" t="s">
        <v>178</v>
      </c>
      <c r="D81" s="40" t="s">
        <v>174</v>
      </c>
      <c r="E81" s="172" t="s">
        <v>40</v>
      </c>
      <c r="F81" s="132" t="s">
        <v>515</v>
      </c>
      <c r="G81" s="42" t="s">
        <v>431</v>
      </c>
      <c r="H81" s="44">
        <v>0</v>
      </c>
      <c r="I81" s="43">
        <v>54000000</v>
      </c>
      <c r="J81" s="43">
        <v>0</v>
      </c>
      <c r="K81" s="44">
        <v>0</v>
      </c>
      <c r="L81" s="43">
        <v>0</v>
      </c>
      <c r="M81" s="43">
        <v>0</v>
      </c>
      <c r="N81" s="43">
        <v>16000000</v>
      </c>
    </row>
    <row r="82" spans="1:14" ht="54.75" customHeight="1" x14ac:dyDescent="0.25">
      <c r="A82" s="60">
        <v>3</v>
      </c>
      <c r="B82" s="38" t="s">
        <v>170</v>
      </c>
      <c r="C82" s="39" t="s">
        <v>179</v>
      </c>
      <c r="D82" s="40" t="s">
        <v>174</v>
      </c>
      <c r="E82" s="172" t="s">
        <v>40</v>
      </c>
      <c r="F82" s="132" t="s">
        <v>507</v>
      </c>
      <c r="G82" s="42" t="s">
        <v>68</v>
      </c>
      <c r="H82" s="43">
        <v>0</v>
      </c>
      <c r="I82" s="44">
        <v>344354000</v>
      </c>
      <c r="J82" s="43">
        <v>0</v>
      </c>
      <c r="K82" s="44">
        <v>124982000</v>
      </c>
      <c r="L82" s="43">
        <v>0</v>
      </c>
      <c r="M82" s="44">
        <v>0</v>
      </c>
      <c r="N82" s="43">
        <v>82536000</v>
      </c>
    </row>
    <row r="83" spans="1:14" ht="47.25" customHeight="1" x14ac:dyDescent="0.25">
      <c r="A83" s="60">
        <v>4</v>
      </c>
      <c r="B83" s="38" t="s">
        <v>170</v>
      </c>
      <c r="C83" s="39" t="s">
        <v>182</v>
      </c>
      <c r="D83" s="40" t="s">
        <v>174</v>
      </c>
      <c r="E83" s="172" t="s">
        <v>40</v>
      </c>
      <c r="F83" s="132" t="s">
        <v>506</v>
      </c>
      <c r="G83" s="42" t="s">
        <v>76</v>
      </c>
      <c r="H83" s="44">
        <v>0</v>
      </c>
      <c r="I83" s="44">
        <v>147060000</v>
      </c>
      <c r="J83" s="44">
        <v>0</v>
      </c>
      <c r="K83" s="44">
        <v>0</v>
      </c>
      <c r="L83" s="44">
        <v>0</v>
      </c>
      <c r="M83" s="44">
        <v>0</v>
      </c>
      <c r="N83" s="44">
        <v>19006000</v>
      </c>
    </row>
    <row r="84" spans="1:14" ht="56.25" x14ac:dyDescent="0.25">
      <c r="A84" s="60">
        <v>5</v>
      </c>
      <c r="B84" s="38" t="s">
        <v>170</v>
      </c>
      <c r="C84" s="39" t="s">
        <v>183</v>
      </c>
      <c r="D84" s="40" t="s">
        <v>174</v>
      </c>
      <c r="E84" s="172" t="s">
        <v>40</v>
      </c>
      <c r="F84" s="132" t="s">
        <v>510</v>
      </c>
      <c r="G84" s="42" t="s">
        <v>431</v>
      </c>
      <c r="H84" s="44">
        <v>0</v>
      </c>
      <c r="I84" s="44">
        <v>2715600000</v>
      </c>
      <c r="J84" s="44">
        <v>0</v>
      </c>
      <c r="K84" s="44">
        <v>0</v>
      </c>
      <c r="L84" s="44">
        <v>0</v>
      </c>
      <c r="M84" s="44">
        <v>0</v>
      </c>
      <c r="N84" s="44">
        <v>36700000</v>
      </c>
    </row>
    <row r="85" spans="1:14" ht="47.25" customHeight="1" x14ac:dyDescent="0.25">
      <c r="A85" s="60">
        <v>6</v>
      </c>
      <c r="B85" s="38" t="s">
        <v>170</v>
      </c>
      <c r="C85" s="39" t="s">
        <v>185</v>
      </c>
      <c r="D85" s="40" t="s">
        <v>174</v>
      </c>
      <c r="E85" s="172" t="s">
        <v>40</v>
      </c>
      <c r="F85" s="132" t="s">
        <v>513</v>
      </c>
      <c r="G85" s="42" t="s">
        <v>191</v>
      </c>
      <c r="H85" s="44">
        <v>0</v>
      </c>
      <c r="I85" s="44">
        <v>178780000</v>
      </c>
      <c r="J85" s="44">
        <v>0</v>
      </c>
      <c r="K85" s="44">
        <v>125280000</v>
      </c>
      <c r="L85" s="44">
        <v>0</v>
      </c>
      <c r="M85" s="44">
        <v>0</v>
      </c>
      <c r="N85" s="44">
        <v>29166000</v>
      </c>
    </row>
    <row r="86" spans="1:14" ht="47.25" customHeight="1" x14ac:dyDescent="0.25">
      <c r="A86" s="60">
        <v>7</v>
      </c>
      <c r="B86" s="38" t="s">
        <v>170</v>
      </c>
      <c r="C86" s="39" t="s">
        <v>186</v>
      </c>
      <c r="D86" s="40" t="s">
        <v>188</v>
      </c>
      <c r="E86" s="172" t="s">
        <v>40</v>
      </c>
      <c r="F86" s="132" t="s">
        <v>163</v>
      </c>
      <c r="G86" s="42" t="s">
        <v>102</v>
      </c>
      <c r="H86" s="44">
        <v>0</v>
      </c>
      <c r="I86" s="44">
        <v>30167000</v>
      </c>
      <c r="J86" s="44">
        <v>0</v>
      </c>
      <c r="K86" s="44">
        <v>30150000</v>
      </c>
      <c r="L86" s="44">
        <v>0</v>
      </c>
      <c r="M86" s="44">
        <v>0</v>
      </c>
      <c r="N86" s="44">
        <v>5000</v>
      </c>
    </row>
    <row r="87" spans="1:14" ht="61.5" customHeight="1" x14ac:dyDescent="0.25">
      <c r="A87" s="60">
        <v>8</v>
      </c>
      <c r="B87" s="38" t="s">
        <v>170</v>
      </c>
      <c r="C87" s="39" t="s">
        <v>187</v>
      </c>
      <c r="D87" s="40" t="s">
        <v>189</v>
      </c>
      <c r="E87" s="172" t="s">
        <v>40</v>
      </c>
      <c r="F87" s="132" t="s">
        <v>190</v>
      </c>
      <c r="G87" s="42" t="s">
        <v>192</v>
      </c>
      <c r="H87" s="44">
        <v>0</v>
      </c>
      <c r="I87" s="44">
        <v>1500000</v>
      </c>
      <c r="J87" s="44">
        <v>0</v>
      </c>
      <c r="K87" s="44">
        <v>0</v>
      </c>
      <c r="L87" s="44">
        <v>0</v>
      </c>
      <c r="M87" s="44">
        <v>0</v>
      </c>
      <c r="N87" s="44">
        <v>1000000</v>
      </c>
    </row>
    <row r="88" spans="1:14" ht="61.5" customHeight="1" x14ac:dyDescent="0.25">
      <c r="A88" s="60">
        <v>9</v>
      </c>
      <c r="B88" s="38" t="s">
        <v>170</v>
      </c>
      <c r="C88" s="39" t="s">
        <v>187</v>
      </c>
      <c r="D88" s="40" t="s">
        <v>539</v>
      </c>
      <c r="E88" s="172" t="s">
        <v>40</v>
      </c>
      <c r="F88" s="132" t="s">
        <v>540</v>
      </c>
      <c r="G88" s="42" t="s">
        <v>419</v>
      </c>
      <c r="H88" s="44">
        <v>0</v>
      </c>
      <c r="I88" s="44">
        <v>32526460</v>
      </c>
      <c r="J88" s="44">
        <v>0</v>
      </c>
      <c r="K88" s="44">
        <v>5416460</v>
      </c>
      <c r="L88" s="44">
        <v>0</v>
      </c>
      <c r="M88" s="44">
        <v>0</v>
      </c>
      <c r="N88" s="44">
        <v>18500000</v>
      </c>
    </row>
    <row r="89" spans="1:14" ht="48.75" customHeight="1" x14ac:dyDescent="0.25">
      <c r="A89" s="60">
        <v>10</v>
      </c>
      <c r="B89" s="38" t="s">
        <v>170</v>
      </c>
      <c r="C89" s="39" t="s">
        <v>193</v>
      </c>
      <c r="D89" s="40" t="s">
        <v>174</v>
      </c>
      <c r="E89" s="172" t="s">
        <v>40</v>
      </c>
      <c r="F89" s="132" t="s">
        <v>502</v>
      </c>
      <c r="G89" s="42" t="s">
        <v>459</v>
      </c>
      <c r="H89" s="44">
        <v>0</v>
      </c>
      <c r="I89" s="44">
        <v>210249600</v>
      </c>
      <c r="J89" s="44">
        <v>0</v>
      </c>
      <c r="K89" s="44">
        <v>133613420</v>
      </c>
      <c r="L89" s="44">
        <v>0</v>
      </c>
      <c r="M89" s="44">
        <v>0</v>
      </c>
      <c r="N89" s="44">
        <v>72000000</v>
      </c>
    </row>
    <row r="90" spans="1:14" ht="61.5" customHeight="1" x14ac:dyDescent="0.25">
      <c r="A90" s="60">
        <v>11</v>
      </c>
      <c r="B90" s="38" t="s">
        <v>170</v>
      </c>
      <c r="C90" s="39" t="s">
        <v>193</v>
      </c>
      <c r="D90" s="40" t="s">
        <v>504</v>
      </c>
      <c r="E90" s="172" t="s">
        <v>40</v>
      </c>
      <c r="F90" s="132" t="s">
        <v>505</v>
      </c>
      <c r="G90" s="42" t="s">
        <v>191</v>
      </c>
      <c r="H90" s="44">
        <v>0</v>
      </c>
      <c r="I90" s="44">
        <v>350000</v>
      </c>
      <c r="J90" s="44">
        <v>0</v>
      </c>
      <c r="K90" s="44">
        <v>0</v>
      </c>
      <c r="L90" s="44">
        <v>0</v>
      </c>
      <c r="M90" s="44">
        <v>0</v>
      </c>
      <c r="N90" s="44">
        <v>350000</v>
      </c>
    </row>
    <row r="91" spans="1:14" ht="61.5" customHeight="1" x14ac:dyDescent="0.25">
      <c r="A91" s="60">
        <v>12</v>
      </c>
      <c r="B91" s="38" t="s">
        <v>170</v>
      </c>
      <c r="C91" s="39" t="s">
        <v>194</v>
      </c>
      <c r="D91" s="40" t="s">
        <v>195</v>
      </c>
      <c r="E91" s="172" t="s">
        <v>40</v>
      </c>
      <c r="F91" s="132" t="s">
        <v>151</v>
      </c>
      <c r="G91" s="42" t="s">
        <v>198</v>
      </c>
      <c r="H91" s="44">
        <v>0</v>
      </c>
      <c r="I91" s="44">
        <v>896000</v>
      </c>
      <c r="J91" s="44">
        <v>0</v>
      </c>
      <c r="K91" s="44">
        <v>596000</v>
      </c>
      <c r="L91" s="44">
        <v>0</v>
      </c>
      <c r="M91" s="44">
        <v>0</v>
      </c>
      <c r="N91" s="44">
        <v>100000</v>
      </c>
    </row>
    <row r="92" spans="1:14" ht="61.5" customHeight="1" x14ac:dyDescent="0.25">
      <c r="A92" s="60">
        <v>13</v>
      </c>
      <c r="B92" s="38" t="s">
        <v>170</v>
      </c>
      <c r="C92" s="39" t="s">
        <v>194</v>
      </c>
      <c r="D92" s="40" t="s">
        <v>196</v>
      </c>
      <c r="E92" s="172" t="s">
        <v>40</v>
      </c>
      <c r="F92" s="132" t="s">
        <v>197</v>
      </c>
      <c r="G92" s="42" t="s">
        <v>198</v>
      </c>
      <c r="H92" s="44">
        <v>0</v>
      </c>
      <c r="I92" s="44">
        <v>25000000</v>
      </c>
      <c r="J92" s="44">
        <v>0</v>
      </c>
      <c r="K92" s="44">
        <v>18662000</v>
      </c>
      <c r="L92" s="44">
        <v>0</v>
      </c>
      <c r="M92" s="44">
        <v>0</v>
      </c>
      <c r="N92" s="44">
        <v>3000000</v>
      </c>
    </row>
    <row r="93" spans="1:14" ht="56.25" customHeight="1" x14ac:dyDescent="0.25">
      <c r="A93" s="60">
        <v>14</v>
      </c>
      <c r="B93" s="38" t="s">
        <v>170</v>
      </c>
      <c r="C93" s="39" t="s">
        <v>186</v>
      </c>
      <c r="D93" s="40" t="s">
        <v>201</v>
      </c>
      <c r="E93" s="172" t="s">
        <v>40</v>
      </c>
      <c r="F93" s="132" t="s">
        <v>163</v>
      </c>
      <c r="G93" s="42" t="s">
        <v>107</v>
      </c>
      <c r="H93" s="44">
        <v>0</v>
      </c>
      <c r="I93" s="44">
        <v>18801000</v>
      </c>
      <c r="J93" s="44">
        <v>0</v>
      </c>
      <c r="K93" s="44">
        <v>5856000</v>
      </c>
      <c r="L93" s="44">
        <v>0</v>
      </c>
      <c r="M93" s="44">
        <v>0</v>
      </c>
      <c r="N93" s="44">
        <v>4595000</v>
      </c>
    </row>
    <row r="94" spans="1:14" ht="75" x14ac:dyDescent="0.25">
      <c r="A94" s="60">
        <v>15</v>
      </c>
      <c r="B94" s="38" t="s">
        <v>170</v>
      </c>
      <c r="C94" s="39" t="s">
        <v>171</v>
      </c>
      <c r="D94" s="40" t="s">
        <v>173</v>
      </c>
      <c r="E94" s="172" t="s">
        <v>175</v>
      </c>
      <c r="F94" s="132" t="s">
        <v>598</v>
      </c>
      <c r="G94" s="42" t="s">
        <v>492</v>
      </c>
      <c r="H94" s="44">
        <v>0</v>
      </c>
      <c r="I94" s="44">
        <v>140886197</v>
      </c>
      <c r="J94" s="44">
        <v>0</v>
      </c>
      <c r="K94" s="44">
        <v>7860913</v>
      </c>
      <c r="L94" s="44">
        <v>0</v>
      </c>
      <c r="M94" s="44">
        <v>0</v>
      </c>
      <c r="N94" s="44">
        <v>35000000</v>
      </c>
    </row>
    <row r="95" spans="1:14" ht="61.5" customHeight="1" x14ac:dyDescent="0.25">
      <c r="A95" s="60">
        <v>16</v>
      </c>
      <c r="B95" s="38" t="s">
        <v>170</v>
      </c>
      <c r="C95" s="39" t="s">
        <v>200</v>
      </c>
      <c r="D95" s="40" t="s">
        <v>202</v>
      </c>
      <c r="E95" s="172" t="s">
        <v>40</v>
      </c>
      <c r="F95" s="132" t="s">
        <v>204</v>
      </c>
      <c r="G95" s="42" t="s">
        <v>206</v>
      </c>
      <c r="H95" s="44">
        <v>0</v>
      </c>
      <c r="I95" s="44">
        <v>35550000</v>
      </c>
      <c r="J95" s="44">
        <v>0</v>
      </c>
      <c r="K95" s="44">
        <v>28550000</v>
      </c>
      <c r="L95" s="44">
        <v>0</v>
      </c>
      <c r="M95" s="44">
        <v>0</v>
      </c>
      <c r="N95" s="44">
        <v>7000000</v>
      </c>
    </row>
    <row r="96" spans="1:14" ht="61.5" customHeight="1" x14ac:dyDescent="0.25">
      <c r="A96" s="60">
        <v>17</v>
      </c>
      <c r="B96" s="38" t="s">
        <v>170</v>
      </c>
      <c r="C96" s="39" t="s">
        <v>187</v>
      </c>
      <c r="D96" s="40" t="s">
        <v>203</v>
      </c>
      <c r="E96" s="172" t="s">
        <v>40</v>
      </c>
      <c r="F96" s="132" t="s">
        <v>205</v>
      </c>
      <c r="G96" s="42" t="s">
        <v>206</v>
      </c>
      <c r="H96" s="44">
        <v>0</v>
      </c>
      <c r="I96" s="44">
        <v>214550358</v>
      </c>
      <c r="J96" s="44">
        <v>0</v>
      </c>
      <c r="K96" s="44">
        <v>214050358</v>
      </c>
      <c r="L96" s="44">
        <v>0</v>
      </c>
      <c r="M96" s="44">
        <v>0</v>
      </c>
      <c r="N96" s="44">
        <v>500000</v>
      </c>
    </row>
    <row r="97" spans="1:14" ht="61.5" customHeight="1" x14ac:dyDescent="0.25">
      <c r="A97" s="60">
        <v>18</v>
      </c>
      <c r="B97" s="38" t="s">
        <v>170</v>
      </c>
      <c r="C97" s="39" t="s">
        <v>187</v>
      </c>
      <c r="D97" s="40" t="s">
        <v>174</v>
      </c>
      <c r="E97" s="172" t="s">
        <v>40</v>
      </c>
      <c r="F97" s="132" t="s">
        <v>211</v>
      </c>
      <c r="G97" s="42" t="s">
        <v>511</v>
      </c>
      <c r="H97" s="44">
        <v>0</v>
      </c>
      <c r="I97" s="44">
        <v>6173000</v>
      </c>
      <c r="J97" s="44">
        <v>0</v>
      </c>
      <c r="K97" s="44">
        <v>1723000</v>
      </c>
      <c r="L97" s="44">
        <v>0</v>
      </c>
      <c r="M97" s="44">
        <v>0</v>
      </c>
      <c r="N97" s="44">
        <v>3200000</v>
      </c>
    </row>
    <row r="98" spans="1:14" ht="48" customHeight="1" x14ac:dyDescent="0.25">
      <c r="A98" s="60">
        <v>19</v>
      </c>
      <c r="B98" s="38" t="s">
        <v>170</v>
      </c>
      <c r="C98" s="39" t="s">
        <v>200</v>
      </c>
      <c r="D98" s="40" t="s">
        <v>209</v>
      </c>
      <c r="E98" s="172" t="s">
        <v>40</v>
      </c>
      <c r="F98" s="132" t="s">
        <v>163</v>
      </c>
      <c r="G98" s="42" t="s">
        <v>108</v>
      </c>
      <c r="H98" s="44">
        <v>0</v>
      </c>
      <c r="I98" s="44">
        <v>78150000</v>
      </c>
      <c r="J98" s="44">
        <v>0</v>
      </c>
      <c r="K98" s="44">
        <v>56288000</v>
      </c>
      <c r="L98" s="44">
        <v>0</v>
      </c>
      <c r="M98" s="44">
        <v>0</v>
      </c>
      <c r="N98" s="44">
        <v>19862000</v>
      </c>
    </row>
    <row r="99" spans="1:14" ht="48.75" customHeight="1" x14ac:dyDescent="0.25">
      <c r="A99" s="60">
        <v>20</v>
      </c>
      <c r="B99" s="38" t="s">
        <v>170</v>
      </c>
      <c r="C99" s="39" t="s">
        <v>207</v>
      </c>
      <c r="D99" s="40" t="s">
        <v>210</v>
      </c>
      <c r="E99" s="172" t="s">
        <v>40</v>
      </c>
      <c r="F99" s="132" t="s">
        <v>212</v>
      </c>
      <c r="G99" s="42" t="s">
        <v>213</v>
      </c>
      <c r="H99" s="44">
        <v>0</v>
      </c>
      <c r="I99" s="44">
        <v>151662000</v>
      </c>
      <c r="J99" s="44">
        <v>0</v>
      </c>
      <c r="K99" s="44">
        <v>147176000</v>
      </c>
      <c r="L99" s="44">
        <v>0</v>
      </c>
      <c r="M99" s="44">
        <v>0</v>
      </c>
      <c r="N99" s="44">
        <v>1295000</v>
      </c>
    </row>
    <row r="100" spans="1:14" ht="61.5" customHeight="1" x14ac:dyDescent="0.25">
      <c r="A100" s="60">
        <v>21</v>
      </c>
      <c r="B100" s="38" t="s">
        <v>170</v>
      </c>
      <c r="C100" s="39" t="s">
        <v>187</v>
      </c>
      <c r="D100" s="40" t="s">
        <v>215</v>
      </c>
      <c r="E100" s="172" t="s">
        <v>40</v>
      </c>
      <c r="F100" s="132" t="s">
        <v>204</v>
      </c>
      <c r="G100" s="42" t="s">
        <v>436</v>
      </c>
      <c r="H100" s="44">
        <v>0</v>
      </c>
      <c r="I100" s="44">
        <v>6000000</v>
      </c>
      <c r="J100" s="44">
        <v>0</v>
      </c>
      <c r="K100" s="44">
        <v>3500000</v>
      </c>
      <c r="L100" s="44">
        <v>0</v>
      </c>
      <c r="M100" s="44">
        <v>0</v>
      </c>
      <c r="N100" s="44">
        <v>1500000</v>
      </c>
    </row>
    <row r="101" spans="1:14" ht="61.5" customHeight="1" x14ac:dyDescent="0.25">
      <c r="A101" s="60">
        <v>22</v>
      </c>
      <c r="B101" s="38" t="s">
        <v>170</v>
      </c>
      <c r="C101" s="39" t="s">
        <v>200</v>
      </c>
      <c r="D101" s="40" t="s">
        <v>216</v>
      </c>
      <c r="E101" s="172" t="s">
        <v>40</v>
      </c>
      <c r="F101" s="132" t="s">
        <v>533</v>
      </c>
      <c r="G101" s="42" t="s">
        <v>431</v>
      </c>
      <c r="H101" s="44">
        <v>0</v>
      </c>
      <c r="I101" s="44">
        <v>57000000</v>
      </c>
      <c r="J101" s="44">
        <v>0</v>
      </c>
      <c r="K101" s="44">
        <v>0</v>
      </c>
      <c r="L101" s="44">
        <v>0</v>
      </c>
      <c r="M101" s="44">
        <v>0</v>
      </c>
      <c r="N101" s="44">
        <v>21000000</v>
      </c>
    </row>
    <row r="102" spans="1:14" ht="61.5" customHeight="1" x14ac:dyDescent="0.25">
      <c r="A102" s="60">
        <v>23</v>
      </c>
      <c r="B102" s="38" t="s">
        <v>170</v>
      </c>
      <c r="C102" s="39" t="s">
        <v>214</v>
      </c>
      <c r="D102" s="40" t="s">
        <v>217</v>
      </c>
      <c r="E102" s="172" t="s">
        <v>42</v>
      </c>
      <c r="F102" s="132" t="s">
        <v>218</v>
      </c>
      <c r="G102" s="42" t="s">
        <v>90</v>
      </c>
      <c r="H102" s="44">
        <v>0</v>
      </c>
      <c r="I102" s="44">
        <v>36352000</v>
      </c>
      <c r="J102" s="44">
        <v>0</v>
      </c>
      <c r="K102" s="44">
        <v>22100000</v>
      </c>
      <c r="L102" s="44">
        <v>0</v>
      </c>
      <c r="M102" s="44">
        <v>0</v>
      </c>
      <c r="N102" s="44">
        <v>8000000</v>
      </c>
    </row>
    <row r="103" spans="1:14" ht="79.5" customHeight="1" x14ac:dyDescent="0.25">
      <c r="A103" s="60">
        <v>24</v>
      </c>
      <c r="B103" s="38" t="s">
        <v>170</v>
      </c>
      <c r="C103" s="39" t="s">
        <v>214</v>
      </c>
      <c r="D103" s="40" t="s">
        <v>518</v>
      </c>
      <c r="E103" s="172" t="s">
        <v>42</v>
      </c>
      <c r="F103" s="132" t="s">
        <v>519</v>
      </c>
      <c r="G103" s="42" t="s">
        <v>431</v>
      </c>
      <c r="H103" s="44">
        <v>0</v>
      </c>
      <c r="I103" s="44">
        <v>46000000</v>
      </c>
      <c r="J103" s="44">
        <v>0</v>
      </c>
      <c r="K103" s="44">
        <v>0</v>
      </c>
      <c r="L103" s="44">
        <v>0</v>
      </c>
      <c r="M103" s="44">
        <v>0</v>
      </c>
      <c r="N103" s="44">
        <v>20000000</v>
      </c>
    </row>
    <row r="104" spans="1:14" ht="78.75" customHeight="1" x14ac:dyDescent="0.25">
      <c r="A104" s="60">
        <v>25</v>
      </c>
      <c r="B104" s="38" t="s">
        <v>170</v>
      </c>
      <c r="C104" s="39" t="s">
        <v>214</v>
      </c>
      <c r="D104" s="40" t="s">
        <v>520</v>
      </c>
      <c r="E104" s="172" t="s">
        <v>42</v>
      </c>
      <c r="F104" s="132" t="s">
        <v>521</v>
      </c>
      <c r="G104" s="42" t="s">
        <v>431</v>
      </c>
      <c r="H104" s="44">
        <v>0</v>
      </c>
      <c r="I104" s="44">
        <v>23000000</v>
      </c>
      <c r="J104" s="44">
        <v>0</v>
      </c>
      <c r="K104" s="44">
        <v>0</v>
      </c>
      <c r="L104" s="44">
        <v>0</v>
      </c>
      <c r="M104" s="44">
        <v>10000000</v>
      </c>
      <c r="N104" s="44">
        <v>10000000</v>
      </c>
    </row>
    <row r="105" spans="1:14" ht="77.25" customHeight="1" x14ac:dyDescent="0.25">
      <c r="A105" s="60">
        <v>26</v>
      </c>
      <c r="B105" s="38" t="s">
        <v>170</v>
      </c>
      <c r="C105" s="39" t="s">
        <v>214</v>
      </c>
      <c r="D105" s="40" t="s">
        <v>522</v>
      </c>
      <c r="E105" s="172" t="s">
        <v>42</v>
      </c>
      <c r="F105" s="132" t="s">
        <v>523</v>
      </c>
      <c r="G105" s="42" t="s">
        <v>496</v>
      </c>
      <c r="H105" s="44">
        <v>0</v>
      </c>
      <c r="I105" s="44">
        <v>19500000</v>
      </c>
      <c r="J105" s="44">
        <v>0</v>
      </c>
      <c r="K105" s="44">
        <v>0</v>
      </c>
      <c r="L105" s="44">
        <v>0</v>
      </c>
      <c r="M105" s="44">
        <v>1000000</v>
      </c>
      <c r="N105" s="44">
        <v>1000000</v>
      </c>
    </row>
    <row r="106" spans="1:14" ht="60.75" customHeight="1" x14ac:dyDescent="0.25">
      <c r="A106" s="60">
        <v>27</v>
      </c>
      <c r="B106" s="38" t="s">
        <v>170</v>
      </c>
      <c r="C106" s="39" t="s">
        <v>219</v>
      </c>
      <c r="D106" s="40" t="s">
        <v>174</v>
      </c>
      <c r="E106" s="172" t="s">
        <v>40</v>
      </c>
      <c r="F106" s="132" t="s">
        <v>512</v>
      </c>
      <c r="G106" s="42" t="s">
        <v>492</v>
      </c>
      <c r="H106" s="44">
        <v>0</v>
      </c>
      <c r="I106" s="44">
        <v>121892500</v>
      </c>
      <c r="J106" s="44">
        <v>0</v>
      </c>
      <c r="K106" s="44">
        <v>0</v>
      </c>
      <c r="L106" s="44">
        <v>0</v>
      </c>
      <c r="M106" s="44">
        <v>0</v>
      </c>
      <c r="N106" s="44">
        <v>38700000</v>
      </c>
    </row>
    <row r="107" spans="1:14" ht="66" customHeight="1" x14ac:dyDescent="0.25">
      <c r="A107" s="60">
        <v>28</v>
      </c>
      <c r="B107" s="38" t="s">
        <v>170</v>
      </c>
      <c r="C107" s="39" t="s">
        <v>179</v>
      </c>
      <c r="D107" s="40" t="s">
        <v>220</v>
      </c>
      <c r="E107" s="172" t="s">
        <v>40</v>
      </c>
      <c r="F107" s="132" t="s">
        <v>221</v>
      </c>
      <c r="G107" s="42" t="s">
        <v>492</v>
      </c>
      <c r="H107" s="44">
        <v>0</v>
      </c>
      <c r="I107" s="44">
        <v>25000000</v>
      </c>
      <c r="J107" s="44">
        <v>0</v>
      </c>
      <c r="K107" s="44">
        <v>7522000</v>
      </c>
      <c r="L107" s="44">
        <v>0</v>
      </c>
      <c r="M107" s="44">
        <v>0</v>
      </c>
      <c r="N107" s="44">
        <v>4000000</v>
      </c>
    </row>
    <row r="108" spans="1:14" ht="49.5" customHeight="1" x14ac:dyDescent="0.25">
      <c r="A108" s="60">
        <v>29</v>
      </c>
      <c r="B108" s="38" t="s">
        <v>170</v>
      </c>
      <c r="C108" s="39" t="s">
        <v>186</v>
      </c>
      <c r="D108" s="40" t="s">
        <v>222</v>
      </c>
      <c r="E108" s="172" t="s">
        <v>40</v>
      </c>
      <c r="F108" s="132" t="s">
        <v>226</v>
      </c>
      <c r="G108" s="42" t="s">
        <v>146</v>
      </c>
      <c r="H108" s="44">
        <v>0</v>
      </c>
      <c r="I108" s="44">
        <v>46500000</v>
      </c>
      <c r="J108" s="44">
        <v>0</v>
      </c>
      <c r="K108" s="44">
        <v>0</v>
      </c>
      <c r="L108" s="44">
        <v>0</v>
      </c>
      <c r="M108" s="44">
        <v>0</v>
      </c>
      <c r="N108" s="44">
        <v>21001000</v>
      </c>
    </row>
    <row r="109" spans="1:14" ht="49.5" customHeight="1" x14ac:dyDescent="0.25">
      <c r="A109" s="60">
        <v>30</v>
      </c>
      <c r="B109" s="38" t="s">
        <v>170</v>
      </c>
      <c r="C109" s="39" t="s">
        <v>182</v>
      </c>
      <c r="D109" s="40" t="s">
        <v>223</v>
      </c>
      <c r="E109" s="172" t="s">
        <v>40</v>
      </c>
      <c r="F109" s="132" t="s">
        <v>227</v>
      </c>
      <c r="G109" s="42" t="s">
        <v>437</v>
      </c>
      <c r="H109" s="44">
        <v>0</v>
      </c>
      <c r="I109" s="44">
        <v>60000000</v>
      </c>
      <c r="J109" s="44">
        <v>0</v>
      </c>
      <c r="K109" s="44">
        <v>36373000</v>
      </c>
      <c r="L109" s="44">
        <v>0</v>
      </c>
      <c r="M109" s="44">
        <v>0</v>
      </c>
      <c r="N109" s="44">
        <v>15250000</v>
      </c>
    </row>
    <row r="110" spans="1:14" ht="49.5" customHeight="1" x14ac:dyDescent="0.25">
      <c r="A110" s="60">
        <v>31</v>
      </c>
      <c r="B110" s="38" t="s">
        <v>170</v>
      </c>
      <c r="C110" s="39" t="s">
        <v>179</v>
      </c>
      <c r="D110" s="40" t="s">
        <v>224</v>
      </c>
      <c r="E110" s="172" t="s">
        <v>40</v>
      </c>
      <c r="F110" s="132" t="s">
        <v>163</v>
      </c>
      <c r="G110" s="42" t="s">
        <v>146</v>
      </c>
      <c r="H110" s="44">
        <v>0</v>
      </c>
      <c r="I110" s="44">
        <v>253691000</v>
      </c>
      <c r="J110" s="44"/>
      <c r="K110" s="44">
        <v>85063000</v>
      </c>
      <c r="L110" s="44">
        <v>0</v>
      </c>
      <c r="M110" s="44">
        <v>0</v>
      </c>
      <c r="N110" s="44">
        <v>56500000</v>
      </c>
    </row>
    <row r="111" spans="1:14" ht="54.75" customHeight="1" x14ac:dyDescent="0.25">
      <c r="A111" s="60">
        <v>32</v>
      </c>
      <c r="B111" s="38" t="s">
        <v>170</v>
      </c>
      <c r="C111" s="39" t="s">
        <v>178</v>
      </c>
      <c r="D111" s="40" t="s">
        <v>225</v>
      </c>
      <c r="E111" s="172" t="s">
        <v>40</v>
      </c>
      <c r="F111" s="132" t="s">
        <v>163</v>
      </c>
      <c r="G111" s="42" t="s">
        <v>156</v>
      </c>
      <c r="H111" s="44">
        <v>0</v>
      </c>
      <c r="I111" s="44">
        <v>8500000</v>
      </c>
      <c r="J111" s="44">
        <v>0</v>
      </c>
      <c r="K111" s="44">
        <v>8000000</v>
      </c>
      <c r="L111" s="44">
        <v>0</v>
      </c>
      <c r="M111" s="44">
        <v>0</v>
      </c>
      <c r="N111" s="44">
        <v>500000</v>
      </c>
    </row>
    <row r="112" spans="1:14" ht="45.75" customHeight="1" x14ac:dyDescent="0.25">
      <c r="A112" s="60">
        <v>33</v>
      </c>
      <c r="B112" s="38" t="s">
        <v>170</v>
      </c>
      <c r="C112" s="39" t="s">
        <v>178</v>
      </c>
      <c r="D112" s="40" t="s">
        <v>543</v>
      </c>
      <c r="E112" s="172" t="s">
        <v>40</v>
      </c>
      <c r="F112" s="132" t="s">
        <v>163</v>
      </c>
      <c r="G112" s="42" t="s">
        <v>431</v>
      </c>
      <c r="H112" s="44">
        <v>0</v>
      </c>
      <c r="I112" s="44">
        <v>7439000</v>
      </c>
      <c r="J112" s="44">
        <v>0</v>
      </c>
      <c r="K112" s="44">
        <v>0</v>
      </c>
      <c r="L112" s="44">
        <v>0</v>
      </c>
      <c r="M112" s="44">
        <v>0</v>
      </c>
      <c r="N112" s="44">
        <v>2500000</v>
      </c>
    </row>
    <row r="113" spans="1:14" ht="48.75" customHeight="1" x14ac:dyDescent="0.25">
      <c r="A113" s="60">
        <v>34</v>
      </c>
      <c r="B113" s="38" t="s">
        <v>170</v>
      </c>
      <c r="C113" s="39" t="s">
        <v>228</v>
      </c>
      <c r="D113" s="40" t="s">
        <v>230</v>
      </c>
      <c r="E113" s="172" t="s">
        <v>42</v>
      </c>
      <c r="F113" s="132" t="s">
        <v>233</v>
      </c>
      <c r="G113" s="42" t="s">
        <v>128</v>
      </c>
      <c r="H113" s="44">
        <v>0</v>
      </c>
      <c r="I113" s="44">
        <v>13722220</v>
      </c>
      <c r="J113" s="44">
        <v>0</v>
      </c>
      <c r="K113" s="44">
        <v>0</v>
      </c>
      <c r="L113" s="44">
        <v>0</v>
      </c>
      <c r="M113" s="44">
        <v>0</v>
      </c>
      <c r="N113" s="44">
        <v>8000000</v>
      </c>
    </row>
    <row r="114" spans="1:14" ht="51.75" customHeight="1" x14ac:dyDescent="0.25">
      <c r="A114" s="60">
        <v>35</v>
      </c>
      <c r="B114" s="38" t="s">
        <v>170</v>
      </c>
      <c r="C114" s="39" t="s">
        <v>229</v>
      </c>
      <c r="D114" s="40" t="s">
        <v>195</v>
      </c>
      <c r="E114" s="172" t="s">
        <v>40</v>
      </c>
      <c r="F114" s="132" t="s">
        <v>151</v>
      </c>
      <c r="G114" s="42" t="s">
        <v>429</v>
      </c>
      <c r="H114" s="44">
        <v>0</v>
      </c>
      <c r="I114" s="44">
        <v>16300000</v>
      </c>
      <c r="J114" s="44">
        <v>0</v>
      </c>
      <c r="K114" s="44">
        <v>0</v>
      </c>
      <c r="L114" s="44">
        <v>0</v>
      </c>
      <c r="M114" s="44">
        <v>0</v>
      </c>
      <c r="N114" s="44">
        <v>9000000</v>
      </c>
    </row>
    <row r="115" spans="1:14" ht="72.75" customHeight="1" x14ac:dyDescent="0.25">
      <c r="A115" s="60">
        <v>36</v>
      </c>
      <c r="B115" s="38" t="s">
        <v>170</v>
      </c>
      <c r="C115" s="20" t="s">
        <v>355</v>
      </c>
      <c r="D115" s="21" t="s">
        <v>516</v>
      </c>
      <c r="E115" s="24" t="s">
        <v>40</v>
      </c>
      <c r="F115" s="104" t="s">
        <v>517</v>
      </c>
      <c r="G115" s="42" t="s">
        <v>450</v>
      </c>
      <c r="H115" s="26">
        <v>0</v>
      </c>
      <c r="I115" s="26">
        <v>855000000</v>
      </c>
      <c r="J115" s="26">
        <v>0</v>
      </c>
      <c r="K115" s="26">
        <v>0</v>
      </c>
      <c r="L115" s="26">
        <v>0</v>
      </c>
      <c r="M115" s="26">
        <v>0</v>
      </c>
      <c r="N115" s="26">
        <v>250000000</v>
      </c>
    </row>
    <row r="116" spans="1:14" ht="60" customHeight="1" x14ac:dyDescent="0.25">
      <c r="A116" s="60">
        <v>37</v>
      </c>
      <c r="B116" s="38" t="s">
        <v>170</v>
      </c>
      <c r="C116" s="39" t="s">
        <v>229</v>
      </c>
      <c r="D116" s="21" t="s">
        <v>530</v>
      </c>
      <c r="E116" s="24" t="s">
        <v>40</v>
      </c>
      <c r="F116" s="104" t="s">
        <v>531</v>
      </c>
      <c r="G116" s="42" t="s">
        <v>429</v>
      </c>
      <c r="H116" s="26">
        <v>0</v>
      </c>
      <c r="I116" s="26">
        <v>1000000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</row>
    <row r="117" spans="1:14" ht="70.5" customHeight="1" x14ac:dyDescent="0.25">
      <c r="A117" s="60">
        <v>38</v>
      </c>
      <c r="B117" s="38" t="s">
        <v>170</v>
      </c>
      <c r="C117" s="39" t="s">
        <v>187</v>
      </c>
      <c r="D117" s="40" t="s">
        <v>231</v>
      </c>
      <c r="E117" s="172" t="s">
        <v>40</v>
      </c>
      <c r="F117" s="132" t="s">
        <v>234</v>
      </c>
      <c r="G117" s="42" t="s">
        <v>184</v>
      </c>
      <c r="H117" s="26">
        <v>0</v>
      </c>
      <c r="I117" s="26">
        <v>1999911</v>
      </c>
      <c r="J117" s="26">
        <v>0</v>
      </c>
      <c r="K117" s="26">
        <v>1499911</v>
      </c>
      <c r="L117" s="26">
        <v>0</v>
      </c>
      <c r="M117" s="26">
        <v>0</v>
      </c>
      <c r="N117" s="26">
        <v>500000</v>
      </c>
    </row>
    <row r="118" spans="1:14" ht="52.5" customHeight="1" x14ac:dyDescent="0.25">
      <c r="A118" s="60">
        <v>39</v>
      </c>
      <c r="B118" s="38" t="s">
        <v>170</v>
      </c>
      <c r="C118" s="39" t="s">
        <v>200</v>
      </c>
      <c r="D118" s="40" t="s">
        <v>232</v>
      </c>
      <c r="E118" s="172" t="s">
        <v>40</v>
      </c>
      <c r="F118" s="132" t="s">
        <v>525</v>
      </c>
      <c r="G118" s="42" t="s">
        <v>128</v>
      </c>
      <c r="H118" s="44">
        <v>0</v>
      </c>
      <c r="I118" s="44">
        <v>1743000000</v>
      </c>
      <c r="J118" s="44">
        <v>0</v>
      </c>
      <c r="K118" s="44">
        <v>1040000000</v>
      </c>
      <c r="L118" s="44">
        <v>0</v>
      </c>
      <c r="M118" s="44">
        <v>0</v>
      </c>
      <c r="N118" s="44">
        <v>420000000</v>
      </c>
    </row>
    <row r="119" spans="1:14" ht="57" customHeight="1" x14ac:dyDescent="0.25">
      <c r="A119" s="60">
        <v>40</v>
      </c>
      <c r="B119" s="38" t="s">
        <v>170</v>
      </c>
      <c r="C119" s="39" t="s">
        <v>200</v>
      </c>
      <c r="D119" s="40" t="s">
        <v>526</v>
      </c>
      <c r="E119" s="173" t="s">
        <v>40</v>
      </c>
      <c r="F119" s="132" t="s">
        <v>527</v>
      </c>
      <c r="G119" s="42" t="s">
        <v>431</v>
      </c>
      <c r="H119" s="44">
        <v>0</v>
      </c>
      <c r="I119" s="44">
        <v>100000000</v>
      </c>
      <c r="J119" s="44">
        <v>0</v>
      </c>
      <c r="K119" s="44">
        <v>0</v>
      </c>
      <c r="L119" s="44">
        <v>0</v>
      </c>
      <c r="M119" s="44">
        <v>0</v>
      </c>
      <c r="N119" s="44">
        <v>58000000</v>
      </c>
    </row>
    <row r="120" spans="1:14" ht="54.75" customHeight="1" x14ac:dyDescent="0.25">
      <c r="A120" s="60">
        <v>41</v>
      </c>
      <c r="B120" s="38" t="s">
        <v>170</v>
      </c>
      <c r="C120" s="39" t="s">
        <v>200</v>
      </c>
      <c r="D120" s="40" t="s">
        <v>528</v>
      </c>
      <c r="E120" s="173" t="s">
        <v>40</v>
      </c>
      <c r="F120" s="132" t="s">
        <v>163</v>
      </c>
      <c r="G120" s="42" t="s">
        <v>431</v>
      </c>
      <c r="H120" s="44">
        <v>0</v>
      </c>
      <c r="I120" s="44">
        <v>50138000</v>
      </c>
      <c r="J120" s="44">
        <v>0</v>
      </c>
      <c r="K120" s="44">
        <v>0</v>
      </c>
      <c r="L120" s="44">
        <v>0</v>
      </c>
      <c r="M120" s="44">
        <v>0</v>
      </c>
      <c r="N120" s="44">
        <v>10138000</v>
      </c>
    </row>
    <row r="121" spans="1:14" ht="37.5" x14ac:dyDescent="0.25">
      <c r="A121" s="60">
        <v>42</v>
      </c>
      <c r="B121" s="38" t="s">
        <v>170</v>
      </c>
      <c r="C121" s="39" t="s">
        <v>235</v>
      </c>
      <c r="D121" s="40" t="s">
        <v>174</v>
      </c>
      <c r="E121" s="172" t="s">
        <v>40</v>
      </c>
      <c r="F121" s="132" t="s">
        <v>508</v>
      </c>
      <c r="G121" s="42" t="s">
        <v>70</v>
      </c>
      <c r="H121" s="44">
        <v>0</v>
      </c>
      <c r="I121" s="44">
        <v>1123160000</v>
      </c>
      <c r="J121" s="44">
        <v>0</v>
      </c>
      <c r="K121" s="44">
        <v>52714524</v>
      </c>
      <c r="L121" s="44">
        <v>0</v>
      </c>
      <c r="M121" s="44">
        <v>0</v>
      </c>
      <c r="N121" s="44">
        <v>1018000</v>
      </c>
    </row>
    <row r="122" spans="1:14" ht="37.5" x14ac:dyDescent="0.25">
      <c r="A122" s="60">
        <v>43</v>
      </c>
      <c r="B122" s="38" t="s">
        <v>170</v>
      </c>
      <c r="C122" s="39" t="s">
        <v>235</v>
      </c>
      <c r="D122" s="40" t="s">
        <v>236</v>
      </c>
      <c r="E122" s="172" t="s">
        <v>40</v>
      </c>
      <c r="F122" s="132" t="s">
        <v>240</v>
      </c>
      <c r="G122" s="42" t="s">
        <v>70</v>
      </c>
      <c r="H122" s="44">
        <v>0</v>
      </c>
      <c r="I122" s="44">
        <v>145000000</v>
      </c>
      <c r="J122" s="44">
        <v>0</v>
      </c>
      <c r="K122" s="44">
        <v>0</v>
      </c>
      <c r="L122" s="44">
        <v>0</v>
      </c>
      <c r="M122" s="44">
        <v>0</v>
      </c>
      <c r="N122" s="44">
        <v>2000</v>
      </c>
    </row>
    <row r="123" spans="1:14" ht="37.5" x14ac:dyDescent="0.25">
      <c r="A123" s="60">
        <v>44</v>
      </c>
      <c r="B123" s="38" t="s">
        <v>170</v>
      </c>
      <c r="C123" s="39" t="s">
        <v>235</v>
      </c>
      <c r="D123" s="40" t="s">
        <v>237</v>
      </c>
      <c r="E123" s="172" t="s">
        <v>40</v>
      </c>
      <c r="F123" s="132" t="s">
        <v>247</v>
      </c>
      <c r="G123" s="42" t="s">
        <v>70</v>
      </c>
      <c r="H123" s="44">
        <v>0</v>
      </c>
      <c r="I123" s="44">
        <v>35000000</v>
      </c>
      <c r="J123" s="44">
        <v>0</v>
      </c>
      <c r="K123" s="44">
        <v>0</v>
      </c>
      <c r="L123" s="44">
        <v>0</v>
      </c>
      <c r="M123" s="44">
        <v>0</v>
      </c>
      <c r="N123" s="44">
        <v>35000000</v>
      </c>
    </row>
    <row r="124" spans="1:14" ht="44.25" customHeight="1" x14ac:dyDescent="0.25">
      <c r="A124" s="60">
        <v>45</v>
      </c>
      <c r="B124" s="38" t="s">
        <v>170</v>
      </c>
      <c r="C124" s="39" t="s">
        <v>179</v>
      </c>
      <c r="D124" s="40" t="s">
        <v>238</v>
      </c>
      <c r="E124" s="172" t="s">
        <v>40</v>
      </c>
      <c r="F124" s="132" t="s">
        <v>163</v>
      </c>
      <c r="G124" s="42" t="s">
        <v>70</v>
      </c>
      <c r="H124" s="44">
        <v>0</v>
      </c>
      <c r="I124" s="44">
        <v>41557000</v>
      </c>
      <c r="J124" s="44">
        <v>0</v>
      </c>
      <c r="K124" s="44">
        <v>11557000</v>
      </c>
      <c r="L124" s="44">
        <v>0</v>
      </c>
      <c r="M124" s="44">
        <v>0</v>
      </c>
      <c r="N124" s="44">
        <v>8000000</v>
      </c>
    </row>
    <row r="125" spans="1:14" ht="44.25" customHeight="1" x14ac:dyDescent="0.25">
      <c r="A125" s="60">
        <v>46</v>
      </c>
      <c r="B125" s="38" t="s">
        <v>170</v>
      </c>
      <c r="C125" s="39" t="s">
        <v>178</v>
      </c>
      <c r="D125" s="40" t="s">
        <v>239</v>
      </c>
      <c r="E125" s="172" t="s">
        <v>40</v>
      </c>
      <c r="F125" s="132" t="s">
        <v>163</v>
      </c>
      <c r="G125" s="42" t="s">
        <v>542</v>
      </c>
      <c r="H125" s="44">
        <v>0</v>
      </c>
      <c r="I125" s="44">
        <v>2380000</v>
      </c>
      <c r="J125" s="44">
        <v>0</v>
      </c>
      <c r="K125" s="44">
        <v>1580000</v>
      </c>
      <c r="L125" s="44">
        <v>0</v>
      </c>
      <c r="M125" s="44">
        <v>0</v>
      </c>
      <c r="N125" s="44">
        <v>800000</v>
      </c>
    </row>
    <row r="126" spans="1:14" ht="37.5" x14ac:dyDescent="0.25">
      <c r="A126" s="60">
        <v>47</v>
      </c>
      <c r="B126" s="38" t="s">
        <v>170</v>
      </c>
      <c r="C126" s="39" t="s">
        <v>235</v>
      </c>
      <c r="D126" s="40" t="s">
        <v>238</v>
      </c>
      <c r="E126" s="172" t="s">
        <v>40</v>
      </c>
      <c r="F126" s="132" t="s">
        <v>163</v>
      </c>
      <c r="G126" s="42" t="s">
        <v>70</v>
      </c>
      <c r="H126" s="44">
        <v>0</v>
      </c>
      <c r="I126" s="44">
        <v>49084835</v>
      </c>
      <c r="J126" s="44">
        <v>0</v>
      </c>
      <c r="K126" s="44">
        <v>14467235</v>
      </c>
      <c r="L126" s="44">
        <v>0</v>
      </c>
      <c r="M126" s="44">
        <v>0</v>
      </c>
      <c r="N126" s="44">
        <v>25000000</v>
      </c>
    </row>
    <row r="127" spans="1:14" ht="77.25" customHeight="1" x14ac:dyDescent="0.25">
      <c r="A127" s="60">
        <v>48</v>
      </c>
      <c r="B127" s="38" t="s">
        <v>170</v>
      </c>
      <c r="C127" s="39" t="s">
        <v>183</v>
      </c>
      <c r="D127" s="40" t="s">
        <v>241</v>
      </c>
      <c r="E127" s="172" t="s">
        <v>40</v>
      </c>
      <c r="F127" s="132" t="s">
        <v>503</v>
      </c>
      <c r="G127" s="42" t="s">
        <v>248</v>
      </c>
      <c r="H127" s="44">
        <v>0</v>
      </c>
      <c r="I127" s="44">
        <v>15000000</v>
      </c>
      <c r="J127" s="44">
        <v>0</v>
      </c>
      <c r="K127" s="44">
        <v>7000000</v>
      </c>
      <c r="L127" s="44">
        <v>0</v>
      </c>
      <c r="M127" s="44">
        <v>0</v>
      </c>
      <c r="N127" s="44">
        <v>4000000</v>
      </c>
    </row>
    <row r="128" spans="1:14" ht="45.75" customHeight="1" x14ac:dyDescent="0.25">
      <c r="A128" s="60">
        <v>49</v>
      </c>
      <c r="B128" s="38" t="s">
        <v>170</v>
      </c>
      <c r="C128" s="39" t="s">
        <v>172</v>
      </c>
      <c r="D128" s="40" t="s">
        <v>208</v>
      </c>
      <c r="E128" s="172" t="s">
        <v>40</v>
      </c>
      <c r="F128" s="132" t="s">
        <v>47</v>
      </c>
      <c r="G128" s="42" t="s">
        <v>249</v>
      </c>
      <c r="H128" s="44">
        <v>0</v>
      </c>
      <c r="I128" s="44">
        <v>1595000</v>
      </c>
      <c r="J128" s="44">
        <v>0</v>
      </c>
      <c r="K128" s="44">
        <v>1345000</v>
      </c>
      <c r="L128" s="44">
        <v>0</v>
      </c>
      <c r="M128" s="44">
        <v>0</v>
      </c>
      <c r="N128" s="44">
        <v>250000</v>
      </c>
    </row>
    <row r="129" spans="1:14" ht="52.5" customHeight="1" x14ac:dyDescent="0.25">
      <c r="A129" s="60">
        <v>50</v>
      </c>
      <c r="B129" s="38" t="s">
        <v>170</v>
      </c>
      <c r="C129" s="39" t="s">
        <v>183</v>
      </c>
      <c r="D129" s="40" t="s">
        <v>242</v>
      </c>
      <c r="E129" s="172" t="s">
        <v>40</v>
      </c>
      <c r="F129" s="132" t="s">
        <v>245</v>
      </c>
      <c r="G129" s="42" t="s">
        <v>429</v>
      </c>
      <c r="H129" s="44">
        <v>0</v>
      </c>
      <c r="I129" s="44">
        <v>4000000</v>
      </c>
      <c r="J129" s="44">
        <v>0</v>
      </c>
      <c r="K129" s="44">
        <v>0</v>
      </c>
      <c r="L129" s="44">
        <v>0</v>
      </c>
      <c r="M129" s="44">
        <v>0</v>
      </c>
      <c r="N129" s="44">
        <v>4000000</v>
      </c>
    </row>
    <row r="130" spans="1:14" ht="48.75" customHeight="1" x14ac:dyDescent="0.25">
      <c r="A130" s="60">
        <v>51</v>
      </c>
      <c r="B130" s="38" t="s">
        <v>170</v>
      </c>
      <c r="C130" s="39" t="s">
        <v>172</v>
      </c>
      <c r="D130" s="40" t="s">
        <v>242</v>
      </c>
      <c r="E130" s="172" t="s">
        <v>40</v>
      </c>
      <c r="F130" s="132" t="s">
        <v>245</v>
      </c>
      <c r="G130" s="42" t="s">
        <v>429</v>
      </c>
      <c r="H130" s="44">
        <v>0</v>
      </c>
      <c r="I130" s="44">
        <v>1250000</v>
      </c>
      <c r="J130" s="44">
        <v>0</v>
      </c>
      <c r="K130" s="44">
        <v>0</v>
      </c>
      <c r="L130" s="44">
        <v>0</v>
      </c>
      <c r="M130" s="44">
        <v>0</v>
      </c>
      <c r="N130" s="44">
        <v>1250000</v>
      </c>
    </row>
    <row r="131" spans="1:14" ht="52.5" customHeight="1" x14ac:dyDescent="0.25">
      <c r="A131" s="60">
        <v>52</v>
      </c>
      <c r="B131" s="38" t="s">
        <v>170</v>
      </c>
      <c r="C131" s="39" t="s">
        <v>172</v>
      </c>
      <c r="D131" s="40" t="s">
        <v>167</v>
      </c>
      <c r="E131" s="172" t="s">
        <v>40</v>
      </c>
      <c r="F131" s="132" t="s">
        <v>246</v>
      </c>
      <c r="G131" s="42" t="s">
        <v>429</v>
      </c>
      <c r="H131" s="44">
        <v>0</v>
      </c>
      <c r="I131" s="44">
        <v>6498000</v>
      </c>
      <c r="J131" s="44">
        <v>0</v>
      </c>
      <c r="K131" s="44">
        <v>0</v>
      </c>
      <c r="L131" s="44">
        <v>0</v>
      </c>
      <c r="M131" s="44">
        <v>0</v>
      </c>
      <c r="N131" s="44">
        <v>6498000</v>
      </c>
    </row>
    <row r="132" spans="1:14" ht="45.75" customHeight="1" x14ac:dyDescent="0.25">
      <c r="A132" s="60">
        <v>53</v>
      </c>
      <c r="B132" s="38" t="s">
        <v>170</v>
      </c>
      <c r="C132" s="39" t="s">
        <v>172</v>
      </c>
      <c r="D132" s="40" t="s">
        <v>253</v>
      </c>
      <c r="E132" s="172" t="s">
        <v>40</v>
      </c>
      <c r="F132" s="132" t="s">
        <v>163</v>
      </c>
      <c r="G132" s="42" t="s">
        <v>524</v>
      </c>
      <c r="H132" s="44">
        <v>0</v>
      </c>
      <c r="I132" s="44">
        <v>15000000</v>
      </c>
      <c r="J132" s="44">
        <v>0</v>
      </c>
      <c r="K132" s="44">
        <v>3000000</v>
      </c>
      <c r="L132" s="44">
        <v>0</v>
      </c>
      <c r="M132" s="44">
        <v>0</v>
      </c>
      <c r="N132" s="44">
        <v>6000000</v>
      </c>
    </row>
    <row r="133" spans="1:14" ht="80.25" customHeight="1" x14ac:dyDescent="0.25">
      <c r="A133" s="60">
        <v>54</v>
      </c>
      <c r="B133" s="38" t="s">
        <v>170</v>
      </c>
      <c r="C133" s="39" t="s">
        <v>172</v>
      </c>
      <c r="D133" s="40" t="s">
        <v>241</v>
      </c>
      <c r="E133" s="172" t="s">
        <v>40</v>
      </c>
      <c r="F133" s="132" t="s">
        <v>244</v>
      </c>
      <c r="G133" s="42" t="s">
        <v>248</v>
      </c>
      <c r="H133" s="44">
        <v>0</v>
      </c>
      <c r="I133" s="44">
        <v>6000000</v>
      </c>
      <c r="J133" s="44">
        <v>0</v>
      </c>
      <c r="K133" s="44">
        <v>1600000</v>
      </c>
      <c r="L133" s="44">
        <v>0</v>
      </c>
      <c r="M133" s="44">
        <v>0</v>
      </c>
      <c r="N133" s="44">
        <v>2501000</v>
      </c>
    </row>
    <row r="134" spans="1:14" ht="43.5" customHeight="1" x14ac:dyDescent="0.25">
      <c r="A134" s="60">
        <v>55</v>
      </c>
      <c r="B134" s="38" t="s">
        <v>170</v>
      </c>
      <c r="C134" s="39" t="s">
        <v>219</v>
      </c>
      <c r="D134" s="40" t="s">
        <v>208</v>
      </c>
      <c r="E134" s="172" t="s">
        <v>40</v>
      </c>
      <c r="F134" s="132" t="s">
        <v>47</v>
      </c>
      <c r="G134" s="42" t="s">
        <v>168</v>
      </c>
      <c r="H134" s="44">
        <v>0</v>
      </c>
      <c r="I134" s="44">
        <v>200000</v>
      </c>
      <c r="J134" s="44">
        <v>0</v>
      </c>
      <c r="K134" s="44">
        <v>0</v>
      </c>
      <c r="L134" s="44">
        <v>0</v>
      </c>
      <c r="M134" s="44">
        <v>0</v>
      </c>
      <c r="N134" s="44">
        <v>200000</v>
      </c>
    </row>
    <row r="135" spans="1:14" ht="50.25" customHeight="1" x14ac:dyDescent="0.25">
      <c r="A135" s="60">
        <v>56</v>
      </c>
      <c r="B135" s="38" t="s">
        <v>170</v>
      </c>
      <c r="C135" s="39" t="s">
        <v>219</v>
      </c>
      <c r="D135" s="40" t="s">
        <v>242</v>
      </c>
      <c r="E135" s="172" t="s">
        <v>40</v>
      </c>
      <c r="F135" s="132" t="s">
        <v>245</v>
      </c>
      <c r="G135" s="42" t="s">
        <v>168</v>
      </c>
      <c r="H135" s="44">
        <v>0</v>
      </c>
      <c r="I135" s="44">
        <v>1000000</v>
      </c>
      <c r="J135" s="44">
        <v>0</v>
      </c>
      <c r="K135" s="44">
        <v>0</v>
      </c>
      <c r="L135" s="44">
        <v>0</v>
      </c>
      <c r="M135" s="44">
        <v>0</v>
      </c>
      <c r="N135" s="44">
        <v>1000000</v>
      </c>
    </row>
    <row r="136" spans="1:14" ht="50.25" customHeight="1" x14ac:dyDescent="0.25">
      <c r="A136" s="60">
        <v>57</v>
      </c>
      <c r="B136" s="38" t="s">
        <v>170</v>
      </c>
      <c r="C136" s="39" t="s">
        <v>219</v>
      </c>
      <c r="D136" s="40" t="s">
        <v>167</v>
      </c>
      <c r="E136" s="172" t="s">
        <v>40</v>
      </c>
      <c r="F136" s="132" t="s">
        <v>246</v>
      </c>
      <c r="G136" s="42" t="s">
        <v>429</v>
      </c>
      <c r="H136" s="44">
        <v>0</v>
      </c>
      <c r="I136" s="44">
        <v>4998000</v>
      </c>
      <c r="J136" s="44">
        <v>0</v>
      </c>
      <c r="K136" s="44">
        <v>0</v>
      </c>
      <c r="L136" s="44">
        <v>0</v>
      </c>
      <c r="M136" s="44">
        <v>0</v>
      </c>
      <c r="N136" s="44">
        <v>4998000</v>
      </c>
    </row>
    <row r="137" spans="1:14" ht="50.25" customHeight="1" x14ac:dyDescent="0.25">
      <c r="A137" s="60">
        <v>58</v>
      </c>
      <c r="B137" s="38" t="s">
        <v>170</v>
      </c>
      <c r="C137" s="39" t="s">
        <v>185</v>
      </c>
      <c r="D137" s="40" t="s">
        <v>242</v>
      </c>
      <c r="E137" s="172" t="s">
        <v>40</v>
      </c>
      <c r="F137" s="132" t="s">
        <v>245</v>
      </c>
      <c r="G137" s="42" t="s">
        <v>429</v>
      </c>
      <c r="H137" s="44">
        <v>0</v>
      </c>
      <c r="I137" s="44">
        <v>1000000</v>
      </c>
      <c r="J137" s="44">
        <v>0</v>
      </c>
      <c r="K137" s="44">
        <v>0</v>
      </c>
      <c r="L137" s="44">
        <v>0</v>
      </c>
      <c r="M137" s="44">
        <v>0</v>
      </c>
      <c r="N137" s="44">
        <v>1000000</v>
      </c>
    </row>
    <row r="138" spans="1:14" ht="50.25" customHeight="1" x14ac:dyDescent="0.25">
      <c r="A138" s="60">
        <v>59</v>
      </c>
      <c r="B138" s="38" t="s">
        <v>170</v>
      </c>
      <c r="C138" s="39" t="s">
        <v>185</v>
      </c>
      <c r="D138" s="40" t="s">
        <v>167</v>
      </c>
      <c r="E138" s="172" t="s">
        <v>40</v>
      </c>
      <c r="F138" s="132" t="s">
        <v>246</v>
      </c>
      <c r="G138" s="42" t="s">
        <v>168</v>
      </c>
      <c r="H138" s="44">
        <v>0</v>
      </c>
      <c r="I138" s="44">
        <v>5998000</v>
      </c>
      <c r="J138" s="44">
        <v>0</v>
      </c>
      <c r="K138" s="44">
        <v>0</v>
      </c>
      <c r="L138" s="44">
        <v>0</v>
      </c>
      <c r="M138" s="44">
        <v>0</v>
      </c>
      <c r="N138" s="44">
        <v>4000000</v>
      </c>
    </row>
    <row r="139" spans="1:14" ht="50.25" customHeight="1" x14ac:dyDescent="0.25">
      <c r="A139" s="60">
        <v>60</v>
      </c>
      <c r="B139" s="38" t="s">
        <v>170</v>
      </c>
      <c r="C139" s="39" t="s">
        <v>186</v>
      </c>
      <c r="D139" s="40" t="s">
        <v>242</v>
      </c>
      <c r="E139" s="172" t="s">
        <v>40</v>
      </c>
      <c r="F139" s="132" t="s">
        <v>245</v>
      </c>
      <c r="G139" s="42" t="s">
        <v>429</v>
      </c>
      <c r="H139" s="44">
        <v>0</v>
      </c>
      <c r="I139" s="44">
        <v>8000000</v>
      </c>
      <c r="J139" s="44">
        <v>0</v>
      </c>
      <c r="K139" s="44">
        <v>0</v>
      </c>
      <c r="L139" s="44">
        <v>0</v>
      </c>
      <c r="M139" s="44">
        <v>0</v>
      </c>
      <c r="N139" s="44">
        <v>8000000</v>
      </c>
    </row>
    <row r="140" spans="1:14" ht="50.25" customHeight="1" x14ac:dyDescent="0.25">
      <c r="A140" s="60">
        <v>61</v>
      </c>
      <c r="B140" s="38" t="s">
        <v>170</v>
      </c>
      <c r="C140" s="39" t="s">
        <v>186</v>
      </c>
      <c r="D140" s="40" t="s">
        <v>167</v>
      </c>
      <c r="E140" s="172" t="s">
        <v>40</v>
      </c>
      <c r="F140" s="132" t="s">
        <v>246</v>
      </c>
      <c r="G140" s="42" t="s">
        <v>429</v>
      </c>
      <c r="H140" s="44">
        <v>0</v>
      </c>
      <c r="I140" s="44">
        <v>10000000</v>
      </c>
      <c r="J140" s="44">
        <v>0</v>
      </c>
      <c r="K140" s="44">
        <v>0</v>
      </c>
      <c r="L140" s="44">
        <v>0</v>
      </c>
      <c r="M140" s="44">
        <v>0</v>
      </c>
      <c r="N140" s="44">
        <v>10000000</v>
      </c>
    </row>
    <row r="141" spans="1:14" ht="43.5" customHeight="1" x14ac:dyDescent="0.25">
      <c r="A141" s="60">
        <v>62</v>
      </c>
      <c r="B141" s="38" t="s">
        <v>170</v>
      </c>
      <c r="C141" s="39" t="s">
        <v>186</v>
      </c>
      <c r="D141" s="40" t="s">
        <v>208</v>
      </c>
      <c r="E141" s="172" t="s">
        <v>40</v>
      </c>
      <c r="F141" s="132" t="s">
        <v>47</v>
      </c>
      <c r="G141" s="42" t="s">
        <v>168</v>
      </c>
      <c r="H141" s="44">
        <v>0</v>
      </c>
      <c r="I141" s="44">
        <v>250000</v>
      </c>
      <c r="J141" s="44">
        <v>0</v>
      </c>
      <c r="K141" s="44">
        <v>0</v>
      </c>
      <c r="L141" s="44">
        <v>0</v>
      </c>
      <c r="M141" s="44">
        <v>0</v>
      </c>
      <c r="N141" s="44">
        <v>250000</v>
      </c>
    </row>
    <row r="142" spans="1:14" ht="81" customHeight="1" x14ac:dyDescent="0.25">
      <c r="A142" s="60">
        <v>63</v>
      </c>
      <c r="B142" s="38" t="s">
        <v>170</v>
      </c>
      <c r="C142" s="39" t="s">
        <v>186</v>
      </c>
      <c r="D142" s="40" t="s">
        <v>241</v>
      </c>
      <c r="E142" s="172" t="s">
        <v>40</v>
      </c>
      <c r="F142" s="132" t="s">
        <v>244</v>
      </c>
      <c r="G142" s="42" t="s">
        <v>248</v>
      </c>
      <c r="H142" s="44">
        <v>0</v>
      </c>
      <c r="I142" s="44">
        <v>15000000</v>
      </c>
      <c r="J142" s="44">
        <v>0</v>
      </c>
      <c r="K142" s="44">
        <v>4000000</v>
      </c>
      <c r="L142" s="44">
        <v>0</v>
      </c>
      <c r="M142" s="44">
        <v>0</v>
      </c>
      <c r="N142" s="44">
        <v>2000000</v>
      </c>
    </row>
    <row r="143" spans="1:14" ht="43.5" customHeight="1" x14ac:dyDescent="0.25">
      <c r="A143" s="60">
        <v>64</v>
      </c>
      <c r="B143" s="38" t="s">
        <v>170</v>
      </c>
      <c r="C143" s="39" t="s">
        <v>186</v>
      </c>
      <c r="D143" s="40" t="s">
        <v>243</v>
      </c>
      <c r="E143" s="172" t="s">
        <v>40</v>
      </c>
      <c r="F143" s="132" t="s">
        <v>247</v>
      </c>
      <c r="G143" s="42" t="s">
        <v>419</v>
      </c>
      <c r="H143" s="44">
        <v>0</v>
      </c>
      <c r="I143" s="44">
        <v>37502000</v>
      </c>
      <c r="J143" s="44">
        <v>0</v>
      </c>
      <c r="K143" s="44">
        <v>7500000</v>
      </c>
      <c r="L143" s="44">
        <v>0</v>
      </c>
      <c r="M143" s="44">
        <v>0</v>
      </c>
      <c r="N143" s="44">
        <v>16231000</v>
      </c>
    </row>
    <row r="144" spans="1:14" ht="61.5" customHeight="1" x14ac:dyDescent="0.25">
      <c r="A144" s="60">
        <v>65</v>
      </c>
      <c r="B144" s="38" t="s">
        <v>170</v>
      </c>
      <c r="C144" s="39" t="s">
        <v>193</v>
      </c>
      <c r="D144" s="40" t="s">
        <v>208</v>
      </c>
      <c r="E144" s="172" t="s">
        <v>40</v>
      </c>
      <c r="F144" s="132" t="s">
        <v>47</v>
      </c>
      <c r="G144" s="42" t="s">
        <v>429</v>
      </c>
      <c r="H144" s="44">
        <v>0</v>
      </c>
      <c r="I144" s="44">
        <v>500000</v>
      </c>
      <c r="J144" s="44">
        <v>0</v>
      </c>
      <c r="K144" s="44">
        <v>0</v>
      </c>
      <c r="L144" s="44">
        <v>0</v>
      </c>
      <c r="M144" s="44">
        <v>0</v>
      </c>
      <c r="N144" s="44">
        <v>500000</v>
      </c>
    </row>
    <row r="145" spans="1:14" ht="60" customHeight="1" x14ac:dyDescent="0.25">
      <c r="A145" s="60">
        <v>66</v>
      </c>
      <c r="B145" s="38" t="s">
        <v>170</v>
      </c>
      <c r="C145" s="39" t="s">
        <v>193</v>
      </c>
      <c r="D145" s="40" t="s">
        <v>167</v>
      </c>
      <c r="E145" s="172" t="s">
        <v>40</v>
      </c>
      <c r="F145" s="132" t="s">
        <v>246</v>
      </c>
      <c r="G145" s="42" t="s">
        <v>429</v>
      </c>
      <c r="H145" s="44">
        <v>0</v>
      </c>
      <c r="I145" s="44">
        <v>6650000</v>
      </c>
      <c r="J145" s="44">
        <v>0</v>
      </c>
      <c r="K145" s="44">
        <v>0</v>
      </c>
      <c r="L145" s="44">
        <v>0</v>
      </c>
      <c r="M145" s="44">
        <v>0</v>
      </c>
      <c r="N145" s="44">
        <v>6650000</v>
      </c>
    </row>
    <row r="146" spans="1:14" ht="82.5" customHeight="1" x14ac:dyDescent="0.25">
      <c r="A146" s="60">
        <v>67</v>
      </c>
      <c r="B146" s="38" t="s">
        <v>170</v>
      </c>
      <c r="C146" s="39" t="s">
        <v>193</v>
      </c>
      <c r="D146" s="40" t="s">
        <v>241</v>
      </c>
      <c r="E146" s="172" t="s">
        <v>40</v>
      </c>
      <c r="F146" s="132" t="s">
        <v>503</v>
      </c>
      <c r="G146" s="42" t="s">
        <v>248</v>
      </c>
      <c r="H146" s="44">
        <v>0</v>
      </c>
      <c r="I146" s="44">
        <v>7000000</v>
      </c>
      <c r="J146" s="44">
        <v>0</v>
      </c>
      <c r="K146" s="44">
        <v>4000000</v>
      </c>
      <c r="L146" s="44">
        <v>0</v>
      </c>
      <c r="M146" s="44">
        <v>0</v>
      </c>
      <c r="N146" s="44">
        <v>1500000</v>
      </c>
    </row>
    <row r="147" spans="1:14" ht="59.25" customHeight="1" x14ac:dyDescent="0.25">
      <c r="A147" s="60">
        <v>68</v>
      </c>
      <c r="B147" s="38" t="s">
        <v>170</v>
      </c>
      <c r="C147" s="39" t="s">
        <v>193</v>
      </c>
      <c r="D147" s="40" t="s">
        <v>242</v>
      </c>
      <c r="E147" s="172" t="s">
        <v>40</v>
      </c>
      <c r="F147" s="132" t="s">
        <v>245</v>
      </c>
      <c r="G147" s="42" t="s">
        <v>429</v>
      </c>
      <c r="H147" s="44">
        <v>0</v>
      </c>
      <c r="I147" s="44">
        <v>900000</v>
      </c>
      <c r="J147" s="44">
        <v>0</v>
      </c>
      <c r="K147" s="44">
        <v>0</v>
      </c>
      <c r="L147" s="44">
        <v>0</v>
      </c>
      <c r="M147" s="44">
        <v>0</v>
      </c>
      <c r="N147" s="44">
        <v>900000</v>
      </c>
    </row>
    <row r="148" spans="1:14" ht="44.25" customHeight="1" x14ac:dyDescent="0.25">
      <c r="A148" s="60">
        <v>69</v>
      </c>
      <c r="B148" s="38" t="s">
        <v>170</v>
      </c>
      <c r="C148" s="39" t="s">
        <v>182</v>
      </c>
      <c r="D148" s="40" t="s">
        <v>242</v>
      </c>
      <c r="E148" s="172" t="s">
        <v>40</v>
      </c>
      <c r="F148" s="132" t="s">
        <v>245</v>
      </c>
      <c r="G148" s="42" t="s">
        <v>429</v>
      </c>
      <c r="H148" s="44">
        <v>0</v>
      </c>
      <c r="I148" s="44">
        <v>7000000</v>
      </c>
      <c r="J148" s="44">
        <v>0</v>
      </c>
      <c r="K148" s="44">
        <v>0</v>
      </c>
      <c r="L148" s="44">
        <v>0</v>
      </c>
      <c r="M148" s="44">
        <v>0</v>
      </c>
      <c r="N148" s="44">
        <v>7000000</v>
      </c>
    </row>
    <row r="149" spans="1:14" ht="44.25" customHeight="1" x14ac:dyDescent="0.25">
      <c r="A149" s="60">
        <v>70</v>
      </c>
      <c r="B149" s="38" t="s">
        <v>170</v>
      </c>
      <c r="C149" s="39" t="s">
        <v>182</v>
      </c>
      <c r="D149" s="40" t="s">
        <v>208</v>
      </c>
      <c r="E149" s="172" t="s">
        <v>40</v>
      </c>
      <c r="F149" s="132" t="s">
        <v>47</v>
      </c>
      <c r="G149" s="42" t="s">
        <v>429</v>
      </c>
      <c r="H149" s="44">
        <v>0</v>
      </c>
      <c r="I149" s="44">
        <v>500000</v>
      </c>
      <c r="J149" s="44">
        <v>0</v>
      </c>
      <c r="K149" s="44">
        <v>0</v>
      </c>
      <c r="L149" s="44">
        <v>0</v>
      </c>
      <c r="M149" s="44">
        <v>0</v>
      </c>
      <c r="N149" s="44">
        <v>500000</v>
      </c>
    </row>
    <row r="150" spans="1:14" ht="44.25" customHeight="1" x14ac:dyDescent="0.25">
      <c r="A150" s="60">
        <v>71</v>
      </c>
      <c r="B150" s="38" t="s">
        <v>170</v>
      </c>
      <c r="C150" s="39" t="s">
        <v>182</v>
      </c>
      <c r="D150" s="40" t="s">
        <v>167</v>
      </c>
      <c r="E150" s="172" t="s">
        <v>40</v>
      </c>
      <c r="F150" s="132" t="s">
        <v>246</v>
      </c>
      <c r="G150" s="42" t="s">
        <v>429</v>
      </c>
      <c r="H150" s="44">
        <v>0</v>
      </c>
      <c r="I150" s="44">
        <v>7394000</v>
      </c>
      <c r="J150" s="44">
        <v>0</v>
      </c>
      <c r="K150" s="44">
        <v>0</v>
      </c>
      <c r="L150" s="44">
        <v>0</v>
      </c>
      <c r="M150" s="44">
        <v>0</v>
      </c>
      <c r="N150" s="44">
        <v>7394000</v>
      </c>
    </row>
    <row r="151" spans="1:14" ht="73.5" customHeight="1" x14ac:dyDescent="0.25">
      <c r="A151" s="60">
        <v>72</v>
      </c>
      <c r="B151" s="38" t="s">
        <v>170</v>
      </c>
      <c r="C151" s="39" t="s">
        <v>182</v>
      </c>
      <c r="D151" s="40" t="s">
        <v>241</v>
      </c>
      <c r="E151" s="172" t="s">
        <v>40</v>
      </c>
      <c r="F151" s="132" t="s">
        <v>244</v>
      </c>
      <c r="G151" s="42" t="s">
        <v>181</v>
      </c>
      <c r="H151" s="44">
        <v>0</v>
      </c>
      <c r="I151" s="44">
        <v>16000000</v>
      </c>
      <c r="J151" s="44">
        <v>0</v>
      </c>
      <c r="K151" s="44">
        <v>5250000</v>
      </c>
      <c r="L151" s="44">
        <v>0</v>
      </c>
      <c r="M151" s="44">
        <v>0</v>
      </c>
      <c r="N151" s="44">
        <v>4000000</v>
      </c>
    </row>
    <row r="152" spans="1:14" ht="47.25" customHeight="1" x14ac:dyDescent="0.25">
      <c r="A152" s="60">
        <v>73</v>
      </c>
      <c r="B152" s="38" t="s">
        <v>170</v>
      </c>
      <c r="C152" s="39" t="s">
        <v>182</v>
      </c>
      <c r="D152" s="40" t="s">
        <v>243</v>
      </c>
      <c r="E152" s="172" t="s">
        <v>40</v>
      </c>
      <c r="F152" s="132" t="s">
        <v>247</v>
      </c>
      <c r="G152" s="42" t="s">
        <v>181</v>
      </c>
      <c r="H152" s="44">
        <v>0</v>
      </c>
      <c r="I152" s="44">
        <v>31500000</v>
      </c>
      <c r="J152" s="44">
        <v>0</v>
      </c>
      <c r="K152" s="44">
        <v>10000000</v>
      </c>
      <c r="L152" s="44">
        <v>0</v>
      </c>
      <c r="M152" s="44">
        <v>0</v>
      </c>
      <c r="N152" s="44">
        <v>8000000</v>
      </c>
    </row>
    <row r="153" spans="1:14" ht="49.5" customHeight="1" x14ac:dyDescent="0.25">
      <c r="A153" s="60">
        <v>74</v>
      </c>
      <c r="B153" s="38" t="s">
        <v>170</v>
      </c>
      <c r="C153" s="39" t="s">
        <v>235</v>
      </c>
      <c r="D153" s="40" t="s">
        <v>242</v>
      </c>
      <c r="E153" s="172" t="s">
        <v>40</v>
      </c>
      <c r="F153" s="132" t="s">
        <v>245</v>
      </c>
      <c r="G153" s="42" t="s">
        <v>168</v>
      </c>
      <c r="H153" s="44">
        <v>0</v>
      </c>
      <c r="I153" s="44">
        <v>6000000</v>
      </c>
      <c r="J153" s="44">
        <v>0</v>
      </c>
      <c r="K153" s="44">
        <v>0</v>
      </c>
      <c r="L153" s="44">
        <v>0</v>
      </c>
      <c r="M153" s="44">
        <v>0</v>
      </c>
      <c r="N153" s="44">
        <v>6000000</v>
      </c>
    </row>
    <row r="154" spans="1:14" ht="53.25" customHeight="1" x14ac:dyDescent="0.25">
      <c r="A154" s="60">
        <v>75</v>
      </c>
      <c r="B154" s="38" t="s">
        <v>170</v>
      </c>
      <c r="C154" s="39" t="s">
        <v>235</v>
      </c>
      <c r="D154" s="40" t="s">
        <v>167</v>
      </c>
      <c r="E154" s="172" t="s">
        <v>40</v>
      </c>
      <c r="F154" s="132" t="s">
        <v>246</v>
      </c>
      <c r="G154" s="42" t="s">
        <v>429</v>
      </c>
      <c r="H154" s="44">
        <v>0</v>
      </c>
      <c r="I154" s="44">
        <v>7112000</v>
      </c>
      <c r="J154" s="44">
        <v>0</v>
      </c>
      <c r="K154" s="44">
        <v>0</v>
      </c>
      <c r="L154" s="44">
        <v>0</v>
      </c>
      <c r="M154" s="44">
        <v>0</v>
      </c>
      <c r="N154" s="44">
        <v>7112000</v>
      </c>
    </row>
    <row r="155" spans="1:14" ht="48.75" customHeight="1" x14ac:dyDescent="0.25">
      <c r="A155" s="60">
        <v>76</v>
      </c>
      <c r="B155" s="38" t="s">
        <v>170</v>
      </c>
      <c r="C155" s="39" t="s">
        <v>235</v>
      </c>
      <c r="D155" s="40" t="s">
        <v>243</v>
      </c>
      <c r="E155" s="172" t="s">
        <v>40</v>
      </c>
      <c r="F155" s="132" t="s">
        <v>247</v>
      </c>
      <c r="G155" s="42" t="s">
        <v>248</v>
      </c>
      <c r="H155" s="44">
        <v>0</v>
      </c>
      <c r="I155" s="44">
        <v>102850000</v>
      </c>
      <c r="J155" s="44">
        <v>0</v>
      </c>
      <c r="K155" s="44">
        <v>12550000</v>
      </c>
      <c r="L155" s="44">
        <v>0</v>
      </c>
      <c r="M155" s="44">
        <v>0</v>
      </c>
      <c r="N155" s="44">
        <v>85800000</v>
      </c>
    </row>
    <row r="156" spans="1:14" ht="75" customHeight="1" x14ac:dyDescent="0.25">
      <c r="A156" s="60">
        <v>77</v>
      </c>
      <c r="B156" s="38" t="s">
        <v>170</v>
      </c>
      <c r="C156" s="39" t="s">
        <v>235</v>
      </c>
      <c r="D156" s="40" t="s">
        <v>241</v>
      </c>
      <c r="E156" s="172" t="s">
        <v>40</v>
      </c>
      <c r="F156" s="41" t="s">
        <v>503</v>
      </c>
      <c r="G156" s="42" t="s">
        <v>248</v>
      </c>
      <c r="H156" s="44">
        <v>0</v>
      </c>
      <c r="I156" s="44">
        <v>5242000</v>
      </c>
      <c r="J156" s="44">
        <v>0</v>
      </c>
      <c r="K156" s="44">
        <v>242000</v>
      </c>
      <c r="L156" s="44">
        <v>0</v>
      </c>
      <c r="M156" s="44">
        <v>0</v>
      </c>
      <c r="N156" s="44">
        <v>3000000</v>
      </c>
    </row>
    <row r="157" spans="1:14" ht="48.75" customHeight="1" x14ac:dyDescent="0.25">
      <c r="A157" s="60">
        <v>78</v>
      </c>
      <c r="B157" s="38" t="s">
        <v>170</v>
      </c>
      <c r="C157" s="39" t="s">
        <v>235</v>
      </c>
      <c r="D157" s="40" t="s">
        <v>208</v>
      </c>
      <c r="E157" s="172" t="s">
        <v>40</v>
      </c>
      <c r="F157" s="132" t="s">
        <v>47</v>
      </c>
      <c r="G157" s="42" t="s">
        <v>429</v>
      </c>
      <c r="H157" s="44">
        <v>0</v>
      </c>
      <c r="I157" s="44">
        <v>1000000</v>
      </c>
      <c r="J157" s="44">
        <v>0</v>
      </c>
      <c r="K157" s="44">
        <v>0</v>
      </c>
      <c r="L157" s="44">
        <v>0</v>
      </c>
      <c r="M157" s="44">
        <v>0</v>
      </c>
      <c r="N157" s="44">
        <v>1000000</v>
      </c>
    </row>
    <row r="158" spans="1:14" ht="46.5" customHeight="1" x14ac:dyDescent="0.25">
      <c r="A158" s="60">
        <v>79</v>
      </c>
      <c r="B158" s="38" t="s">
        <v>170</v>
      </c>
      <c r="C158" s="39" t="s">
        <v>179</v>
      </c>
      <c r="D158" s="40" t="s">
        <v>208</v>
      </c>
      <c r="E158" s="172" t="s">
        <v>40</v>
      </c>
      <c r="F158" s="132" t="s">
        <v>47</v>
      </c>
      <c r="G158" s="42" t="s">
        <v>429</v>
      </c>
      <c r="H158" s="44">
        <v>0</v>
      </c>
      <c r="I158" s="44">
        <v>1000000</v>
      </c>
      <c r="J158" s="44">
        <v>0</v>
      </c>
      <c r="K158" s="44">
        <v>0</v>
      </c>
      <c r="L158" s="44">
        <v>0</v>
      </c>
      <c r="M158" s="44">
        <v>0</v>
      </c>
      <c r="N158" s="44">
        <v>1000000</v>
      </c>
    </row>
    <row r="159" spans="1:14" ht="84.75" customHeight="1" x14ac:dyDescent="0.25">
      <c r="A159" s="60">
        <v>80</v>
      </c>
      <c r="B159" s="38" t="s">
        <v>170</v>
      </c>
      <c r="C159" s="39" t="s">
        <v>179</v>
      </c>
      <c r="D159" s="40" t="s">
        <v>241</v>
      </c>
      <c r="E159" s="172" t="s">
        <v>40</v>
      </c>
      <c r="F159" s="132" t="s">
        <v>244</v>
      </c>
      <c r="G159" s="42" t="s">
        <v>181</v>
      </c>
      <c r="H159" s="44">
        <v>0</v>
      </c>
      <c r="I159" s="44">
        <v>7000000</v>
      </c>
      <c r="J159" s="44">
        <v>0</v>
      </c>
      <c r="K159" s="44">
        <v>1500000</v>
      </c>
      <c r="L159" s="44">
        <v>0</v>
      </c>
      <c r="M159" s="44">
        <v>0</v>
      </c>
      <c r="N159" s="44">
        <v>1250000</v>
      </c>
    </row>
    <row r="160" spans="1:14" ht="46.5" customHeight="1" x14ac:dyDescent="0.25">
      <c r="A160" s="60">
        <v>81</v>
      </c>
      <c r="B160" s="38" t="s">
        <v>170</v>
      </c>
      <c r="C160" s="39" t="s">
        <v>179</v>
      </c>
      <c r="D160" s="40" t="s">
        <v>243</v>
      </c>
      <c r="E160" s="172" t="s">
        <v>40</v>
      </c>
      <c r="F160" s="132" t="s">
        <v>247</v>
      </c>
      <c r="G160" s="42" t="s">
        <v>248</v>
      </c>
      <c r="H160" s="44">
        <v>0</v>
      </c>
      <c r="I160" s="44">
        <v>32000000</v>
      </c>
      <c r="J160" s="44">
        <v>0</v>
      </c>
      <c r="K160" s="44">
        <v>5095000</v>
      </c>
      <c r="L160" s="44">
        <v>0</v>
      </c>
      <c r="M160" s="44">
        <v>0</v>
      </c>
      <c r="N160" s="44">
        <v>23000000</v>
      </c>
    </row>
    <row r="161" spans="1:14" ht="47.25" customHeight="1" x14ac:dyDescent="0.25">
      <c r="A161" s="60">
        <v>82</v>
      </c>
      <c r="B161" s="38" t="s">
        <v>170</v>
      </c>
      <c r="C161" s="39" t="s">
        <v>178</v>
      </c>
      <c r="D161" s="40" t="s">
        <v>208</v>
      </c>
      <c r="E161" s="172" t="s">
        <v>40</v>
      </c>
      <c r="F161" s="132" t="s">
        <v>47</v>
      </c>
      <c r="G161" s="42" t="s">
        <v>168</v>
      </c>
      <c r="H161" s="44">
        <v>0</v>
      </c>
      <c r="I161" s="44">
        <v>200000</v>
      </c>
      <c r="J161" s="44">
        <v>0</v>
      </c>
      <c r="K161" s="44">
        <v>0</v>
      </c>
      <c r="L161" s="44">
        <v>0</v>
      </c>
      <c r="M161" s="44">
        <v>0</v>
      </c>
      <c r="N161" s="44">
        <v>200000</v>
      </c>
    </row>
    <row r="162" spans="1:14" ht="55.5" customHeight="1" x14ac:dyDescent="0.25">
      <c r="A162" s="60">
        <v>83</v>
      </c>
      <c r="B162" s="38" t="s">
        <v>170</v>
      </c>
      <c r="C162" s="39" t="s">
        <v>187</v>
      </c>
      <c r="D162" s="40" t="s">
        <v>208</v>
      </c>
      <c r="E162" s="172" t="s">
        <v>40</v>
      </c>
      <c r="F162" s="132" t="s">
        <v>47</v>
      </c>
      <c r="G162" s="42" t="s">
        <v>429</v>
      </c>
      <c r="H162" s="44">
        <v>0</v>
      </c>
      <c r="I162" s="44">
        <v>200000</v>
      </c>
      <c r="J162" s="44">
        <v>0</v>
      </c>
      <c r="K162" s="44">
        <v>0</v>
      </c>
      <c r="L162" s="44">
        <v>0</v>
      </c>
      <c r="M162" s="44">
        <v>0</v>
      </c>
      <c r="N162" s="44">
        <v>200000</v>
      </c>
    </row>
    <row r="163" spans="1:14" ht="53.25" customHeight="1" x14ac:dyDescent="0.25">
      <c r="A163" s="60">
        <v>84</v>
      </c>
      <c r="B163" s="38" t="s">
        <v>170</v>
      </c>
      <c r="C163" s="39" t="s">
        <v>187</v>
      </c>
      <c r="D163" s="40" t="s">
        <v>242</v>
      </c>
      <c r="E163" s="172" t="s">
        <v>40</v>
      </c>
      <c r="F163" s="132" t="s">
        <v>245</v>
      </c>
      <c r="G163" s="42" t="s">
        <v>429</v>
      </c>
      <c r="H163" s="44">
        <v>0</v>
      </c>
      <c r="I163" s="44">
        <v>600000</v>
      </c>
      <c r="J163" s="44">
        <v>0</v>
      </c>
      <c r="K163" s="44">
        <v>0</v>
      </c>
      <c r="L163" s="44">
        <v>0</v>
      </c>
      <c r="M163" s="44">
        <v>0</v>
      </c>
      <c r="N163" s="44">
        <v>600000</v>
      </c>
    </row>
    <row r="164" spans="1:14" ht="62.25" customHeight="1" x14ac:dyDescent="0.25">
      <c r="A164" s="60">
        <v>85</v>
      </c>
      <c r="B164" s="38" t="s">
        <v>170</v>
      </c>
      <c r="C164" s="39" t="s">
        <v>187</v>
      </c>
      <c r="D164" s="40" t="s">
        <v>243</v>
      </c>
      <c r="E164" s="172" t="s">
        <v>40</v>
      </c>
      <c r="F164" s="132" t="s">
        <v>247</v>
      </c>
      <c r="G164" s="42" t="s">
        <v>419</v>
      </c>
      <c r="H164" s="44">
        <v>0</v>
      </c>
      <c r="I164" s="44">
        <v>14000000</v>
      </c>
      <c r="J164" s="44">
        <v>0</v>
      </c>
      <c r="K164" s="44">
        <v>12400000</v>
      </c>
      <c r="L164" s="44">
        <v>0</v>
      </c>
      <c r="M164" s="44">
        <v>0</v>
      </c>
      <c r="N164" s="44">
        <v>1000000</v>
      </c>
    </row>
    <row r="165" spans="1:14" ht="73.5" customHeight="1" x14ac:dyDescent="0.25">
      <c r="A165" s="60">
        <v>86</v>
      </c>
      <c r="B165" s="38" t="s">
        <v>170</v>
      </c>
      <c r="C165" s="39" t="s">
        <v>187</v>
      </c>
      <c r="D165" s="40" t="s">
        <v>241</v>
      </c>
      <c r="E165" s="172" t="s">
        <v>40</v>
      </c>
      <c r="F165" s="132" t="s">
        <v>503</v>
      </c>
      <c r="G165" s="42" t="s">
        <v>181</v>
      </c>
      <c r="H165" s="44">
        <v>0</v>
      </c>
      <c r="I165" s="44">
        <v>3300000</v>
      </c>
      <c r="J165" s="44">
        <v>0</v>
      </c>
      <c r="K165" s="44">
        <v>300000</v>
      </c>
      <c r="L165" s="44">
        <v>0</v>
      </c>
      <c r="M165" s="44">
        <v>0</v>
      </c>
      <c r="N165" s="44">
        <v>1000000</v>
      </c>
    </row>
    <row r="166" spans="1:14" ht="54" customHeight="1" x14ac:dyDescent="0.25">
      <c r="A166" s="60">
        <v>87</v>
      </c>
      <c r="B166" s="38" t="s">
        <v>170</v>
      </c>
      <c r="C166" s="39" t="s">
        <v>187</v>
      </c>
      <c r="D166" s="40" t="s">
        <v>167</v>
      </c>
      <c r="E166" s="172" t="s">
        <v>40</v>
      </c>
      <c r="F166" s="132" t="s">
        <v>246</v>
      </c>
      <c r="G166" s="42" t="s">
        <v>168</v>
      </c>
      <c r="H166" s="44">
        <v>0</v>
      </c>
      <c r="I166" s="44">
        <v>1000000</v>
      </c>
      <c r="J166" s="44">
        <v>0</v>
      </c>
      <c r="K166" s="44">
        <v>0</v>
      </c>
      <c r="L166" s="44">
        <v>0</v>
      </c>
      <c r="M166" s="44">
        <v>0</v>
      </c>
      <c r="N166" s="44">
        <v>1000000</v>
      </c>
    </row>
    <row r="167" spans="1:14" ht="108.75" customHeight="1" x14ac:dyDescent="0.25">
      <c r="A167" s="60">
        <v>88</v>
      </c>
      <c r="B167" s="38" t="s">
        <v>170</v>
      </c>
      <c r="C167" s="39" t="s">
        <v>178</v>
      </c>
      <c r="D167" s="40" t="s">
        <v>241</v>
      </c>
      <c r="E167" s="172" t="s">
        <v>40</v>
      </c>
      <c r="F167" s="132" t="s">
        <v>514</v>
      </c>
      <c r="G167" s="42" t="s">
        <v>248</v>
      </c>
      <c r="H167" s="44">
        <v>0</v>
      </c>
      <c r="I167" s="44">
        <v>6000000</v>
      </c>
      <c r="J167" s="44">
        <v>0</v>
      </c>
      <c r="K167" s="44">
        <v>2000000</v>
      </c>
      <c r="L167" s="44">
        <v>0</v>
      </c>
      <c r="M167" s="44">
        <v>0</v>
      </c>
      <c r="N167" s="44">
        <v>3000000</v>
      </c>
    </row>
    <row r="168" spans="1:14" ht="50.25" customHeight="1" x14ac:dyDescent="0.25">
      <c r="A168" s="60">
        <v>89</v>
      </c>
      <c r="B168" s="38" t="s">
        <v>170</v>
      </c>
      <c r="C168" s="39" t="s">
        <v>178</v>
      </c>
      <c r="D168" s="40" t="s">
        <v>243</v>
      </c>
      <c r="E168" s="172" t="s">
        <v>40</v>
      </c>
      <c r="F168" s="132" t="s">
        <v>243</v>
      </c>
      <c r="G168" s="42" t="s">
        <v>248</v>
      </c>
      <c r="H168" s="44">
        <v>0</v>
      </c>
      <c r="I168" s="44">
        <v>9000000</v>
      </c>
      <c r="J168" s="44">
        <v>0</v>
      </c>
      <c r="K168" s="44">
        <v>3000000</v>
      </c>
      <c r="L168" s="44">
        <v>0</v>
      </c>
      <c r="M168" s="44">
        <v>0</v>
      </c>
      <c r="N168" s="44">
        <v>5498000</v>
      </c>
    </row>
    <row r="169" spans="1:14" ht="50.25" customHeight="1" x14ac:dyDescent="0.25">
      <c r="A169" s="60">
        <v>90</v>
      </c>
      <c r="B169" s="38" t="s">
        <v>170</v>
      </c>
      <c r="C169" s="39" t="s">
        <v>178</v>
      </c>
      <c r="D169" s="40" t="s">
        <v>167</v>
      </c>
      <c r="E169" s="172" t="s">
        <v>40</v>
      </c>
      <c r="F169" s="132" t="s">
        <v>246</v>
      </c>
      <c r="G169" s="42" t="s">
        <v>429</v>
      </c>
      <c r="H169" s="44">
        <v>0</v>
      </c>
      <c r="I169" s="44">
        <v>7200000</v>
      </c>
      <c r="J169" s="44">
        <v>0</v>
      </c>
      <c r="K169" s="44">
        <v>0</v>
      </c>
      <c r="L169" s="44">
        <v>0</v>
      </c>
      <c r="M169" s="44">
        <v>0</v>
      </c>
      <c r="N169" s="44">
        <v>7200000</v>
      </c>
    </row>
    <row r="170" spans="1:14" ht="50.25" customHeight="1" x14ac:dyDescent="0.25">
      <c r="A170" s="60">
        <v>91</v>
      </c>
      <c r="B170" s="38" t="s">
        <v>170</v>
      </c>
      <c r="C170" s="39" t="s">
        <v>178</v>
      </c>
      <c r="D170" s="40" t="s">
        <v>242</v>
      </c>
      <c r="E170" s="172" t="s">
        <v>40</v>
      </c>
      <c r="F170" s="132" t="s">
        <v>245</v>
      </c>
      <c r="G170" s="42" t="s">
        <v>429</v>
      </c>
      <c r="H170" s="44">
        <v>0</v>
      </c>
      <c r="I170" s="44">
        <v>4000000</v>
      </c>
      <c r="J170" s="44">
        <v>0</v>
      </c>
      <c r="K170" s="44">
        <v>0</v>
      </c>
      <c r="L170" s="44">
        <v>0</v>
      </c>
      <c r="M170" s="44">
        <v>0</v>
      </c>
      <c r="N170" s="44">
        <v>4000000</v>
      </c>
    </row>
    <row r="171" spans="1:14" ht="50.25" customHeight="1" x14ac:dyDescent="0.25">
      <c r="A171" s="60">
        <v>92</v>
      </c>
      <c r="B171" s="38" t="s">
        <v>170</v>
      </c>
      <c r="C171" s="39" t="s">
        <v>186</v>
      </c>
      <c r="D171" s="40" t="s">
        <v>174</v>
      </c>
      <c r="E171" s="172" t="s">
        <v>40</v>
      </c>
      <c r="F171" s="132" t="s">
        <v>499</v>
      </c>
      <c r="G171" s="42" t="s">
        <v>476</v>
      </c>
      <c r="H171" s="44">
        <v>0</v>
      </c>
      <c r="I171" s="44">
        <v>94000000</v>
      </c>
      <c r="J171" s="44">
        <v>0</v>
      </c>
      <c r="K171" s="44">
        <v>3000000</v>
      </c>
      <c r="L171" s="44">
        <v>0</v>
      </c>
      <c r="M171" s="44">
        <v>0</v>
      </c>
      <c r="N171" s="44">
        <v>29002000</v>
      </c>
    </row>
    <row r="172" spans="1:14" ht="50.25" customHeight="1" x14ac:dyDescent="0.25">
      <c r="A172" s="60">
        <v>93</v>
      </c>
      <c r="B172" s="38" t="s">
        <v>170</v>
      </c>
      <c r="C172" s="39" t="s">
        <v>186</v>
      </c>
      <c r="D172" s="40" t="s">
        <v>251</v>
      </c>
      <c r="E172" s="172" t="s">
        <v>40</v>
      </c>
      <c r="F172" s="132" t="s">
        <v>500</v>
      </c>
      <c r="G172" s="42" t="s">
        <v>476</v>
      </c>
      <c r="H172" s="44">
        <v>0</v>
      </c>
      <c r="I172" s="44">
        <v>19000000</v>
      </c>
      <c r="J172" s="44">
        <v>0</v>
      </c>
      <c r="K172" s="44">
        <v>3000000</v>
      </c>
      <c r="L172" s="44">
        <v>0</v>
      </c>
      <c r="M172" s="44">
        <v>0</v>
      </c>
      <c r="N172" s="44">
        <v>16000000</v>
      </c>
    </row>
    <row r="173" spans="1:14" ht="50.25" customHeight="1" x14ac:dyDescent="0.25">
      <c r="A173" s="60">
        <v>94</v>
      </c>
      <c r="B173" s="38" t="s">
        <v>170</v>
      </c>
      <c r="C173" s="39" t="s">
        <v>186</v>
      </c>
      <c r="D173" s="40" t="s">
        <v>252</v>
      </c>
      <c r="E173" s="172" t="s">
        <v>40</v>
      </c>
      <c r="F173" s="132" t="s">
        <v>501</v>
      </c>
      <c r="G173" s="42" t="s">
        <v>476</v>
      </c>
      <c r="H173" s="44">
        <v>0</v>
      </c>
      <c r="I173" s="44">
        <v>75000000</v>
      </c>
      <c r="J173" s="44">
        <v>0</v>
      </c>
      <c r="K173" s="44">
        <v>0</v>
      </c>
      <c r="L173" s="44">
        <v>0</v>
      </c>
      <c r="M173" s="44">
        <v>0</v>
      </c>
      <c r="N173" s="44">
        <v>1000</v>
      </c>
    </row>
    <row r="174" spans="1:14" ht="50.25" customHeight="1" x14ac:dyDescent="0.25">
      <c r="A174" s="60">
        <v>95</v>
      </c>
      <c r="B174" s="38" t="s">
        <v>170</v>
      </c>
      <c r="C174" s="39" t="s">
        <v>183</v>
      </c>
      <c r="D174" s="40" t="s">
        <v>167</v>
      </c>
      <c r="E174" s="172" t="s">
        <v>40</v>
      </c>
      <c r="F174" s="132" t="s">
        <v>246</v>
      </c>
      <c r="G174" s="42" t="s">
        <v>168</v>
      </c>
      <c r="H174" s="44">
        <v>0</v>
      </c>
      <c r="I174" s="44">
        <v>9998000</v>
      </c>
      <c r="J174" s="44">
        <v>0</v>
      </c>
      <c r="K174" s="44">
        <v>0</v>
      </c>
      <c r="L174" s="44">
        <v>0</v>
      </c>
      <c r="M174" s="44">
        <v>0</v>
      </c>
      <c r="N174" s="44">
        <v>9998000</v>
      </c>
    </row>
    <row r="175" spans="1:14" ht="50.25" customHeight="1" x14ac:dyDescent="0.25">
      <c r="A175" s="60">
        <v>96</v>
      </c>
      <c r="B175" s="38" t="s">
        <v>170</v>
      </c>
      <c r="C175" s="39" t="s">
        <v>183</v>
      </c>
      <c r="D175" s="40" t="s">
        <v>208</v>
      </c>
      <c r="E175" s="172" t="s">
        <v>40</v>
      </c>
      <c r="F175" s="132" t="s">
        <v>47</v>
      </c>
      <c r="G175" s="42" t="s">
        <v>168</v>
      </c>
      <c r="H175" s="44">
        <v>0</v>
      </c>
      <c r="I175" s="44">
        <v>200000</v>
      </c>
      <c r="J175" s="44">
        <v>0</v>
      </c>
      <c r="K175" s="44">
        <v>0</v>
      </c>
      <c r="L175" s="44">
        <v>0</v>
      </c>
      <c r="M175" s="44">
        <v>0</v>
      </c>
      <c r="N175" s="44">
        <v>200000</v>
      </c>
    </row>
    <row r="176" spans="1:14" ht="72.75" customHeight="1" x14ac:dyDescent="0.25">
      <c r="A176" s="60">
        <v>97</v>
      </c>
      <c r="B176" s="38" t="s">
        <v>170</v>
      </c>
      <c r="C176" s="39" t="s">
        <v>219</v>
      </c>
      <c r="D176" s="40" t="s">
        <v>241</v>
      </c>
      <c r="E176" s="172" t="s">
        <v>40</v>
      </c>
      <c r="F176" s="132" t="s">
        <v>244</v>
      </c>
      <c r="G176" s="42" t="s">
        <v>431</v>
      </c>
      <c r="H176" s="44">
        <v>0</v>
      </c>
      <c r="I176" s="44">
        <v>6000000</v>
      </c>
      <c r="J176" s="44">
        <v>0</v>
      </c>
      <c r="K176" s="44">
        <v>0</v>
      </c>
      <c r="L176" s="44">
        <v>0</v>
      </c>
      <c r="M176" s="44">
        <v>0</v>
      </c>
      <c r="N176" s="44">
        <v>1000000</v>
      </c>
    </row>
    <row r="177" spans="1:14" ht="71.25" customHeight="1" x14ac:dyDescent="0.25">
      <c r="A177" s="60">
        <v>98</v>
      </c>
      <c r="B177" s="38" t="s">
        <v>170</v>
      </c>
      <c r="C177" s="39" t="s">
        <v>185</v>
      </c>
      <c r="D177" s="40" t="s">
        <v>241</v>
      </c>
      <c r="E177" s="172" t="s">
        <v>40</v>
      </c>
      <c r="F177" s="132" t="s">
        <v>631</v>
      </c>
      <c r="G177" s="42" t="s">
        <v>431</v>
      </c>
      <c r="H177" s="44">
        <v>0</v>
      </c>
      <c r="I177" s="44">
        <v>9000000</v>
      </c>
      <c r="J177" s="44">
        <v>0</v>
      </c>
      <c r="K177" s="44">
        <v>0</v>
      </c>
      <c r="L177" s="44">
        <v>0</v>
      </c>
      <c r="M177" s="44">
        <v>0</v>
      </c>
      <c r="N177" s="44">
        <v>4550000</v>
      </c>
    </row>
    <row r="178" spans="1:14" ht="54.75" customHeight="1" x14ac:dyDescent="0.25">
      <c r="A178" s="60">
        <v>99</v>
      </c>
      <c r="B178" s="38" t="s">
        <v>170</v>
      </c>
      <c r="C178" s="39" t="s">
        <v>183</v>
      </c>
      <c r="D178" s="40" t="s">
        <v>243</v>
      </c>
      <c r="E178" s="172" t="s">
        <v>40</v>
      </c>
      <c r="F178" s="132" t="s">
        <v>247</v>
      </c>
      <c r="G178" s="42" t="s">
        <v>248</v>
      </c>
      <c r="H178" s="44">
        <v>0</v>
      </c>
      <c r="I178" s="44">
        <v>26000000</v>
      </c>
      <c r="J178" s="44">
        <v>0</v>
      </c>
      <c r="K178" s="44">
        <v>13000000</v>
      </c>
      <c r="L178" s="44">
        <v>0</v>
      </c>
      <c r="M178" s="44">
        <v>0</v>
      </c>
      <c r="N178" s="44">
        <v>12000000</v>
      </c>
    </row>
    <row r="179" spans="1:14" ht="63" customHeight="1" x14ac:dyDescent="0.25">
      <c r="A179" s="60">
        <v>100</v>
      </c>
      <c r="B179" s="38" t="s">
        <v>170</v>
      </c>
      <c r="C179" s="39" t="s">
        <v>187</v>
      </c>
      <c r="D179" s="40" t="s">
        <v>254</v>
      </c>
      <c r="E179" s="172" t="s">
        <v>40</v>
      </c>
      <c r="F179" s="132" t="s">
        <v>255</v>
      </c>
      <c r="G179" s="42" t="s">
        <v>419</v>
      </c>
      <c r="H179" s="44">
        <v>0</v>
      </c>
      <c r="I179" s="44">
        <v>2902000</v>
      </c>
      <c r="J179" s="44">
        <v>0</v>
      </c>
      <c r="K179" s="44">
        <v>902000</v>
      </c>
      <c r="L179" s="44">
        <v>0</v>
      </c>
      <c r="M179" s="44">
        <v>0</v>
      </c>
      <c r="N179" s="44">
        <v>1000000</v>
      </c>
    </row>
    <row r="180" spans="1:14" ht="60" customHeight="1" x14ac:dyDescent="0.25">
      <c r="A180" s="60">
        <v>101</v>
      </c>
      <c r="B180" s="38" t="s">
        <v>170</v>
      </c>
      <c r="C180" s="39" t="s">
        <v>214</v>
      </c>
      <c r="D180" s="40" t="s">
        <v>167</v>
      </c>
      <c r="E180" s="172" t="s">
        <v>42</v>
      </c>
      <c r="F180" s="132" t="s">
        <v>256</v>
      </c>
      <c r="G180" s="42" t="s">
        <v>429</v>
      </c>
      <c r="H180" s="44">
        <v>0</v>
      </c>
      <c r="I180" s="44">
        <v>17000000</v>
      </c>
      <c r="J180" s="44">
        <v>0</v>
      </c>
      <c r="K180" s="44">
        <v>0</v>
      </c>
      <c r="L180" s="44">
        <v>0</v>
      </c>
      <c r="M180" s="44">
        <v>0</v>
      </c>
      <c r="N180" s="44">
        <v>17000000</v>
      </c>
    </row>
    <row r="181" spans="1:14" ht="49.5" customHeight="1" x14ac:dyDescent="0.25">
      <c r="A181" s="60">
        <v>102</v>
      </c>
      <c r="B181" s="38" t="s">
        <v>170</v>
      </c>
      <c r="C181" s="39" t="s">
        <v>250</v>
      </c>
      <c r="D181" s="40" t="s">
        <v>541</v>
      </c>
      <c r="E181" s="172" t="s">
        <v>40</v>
      </c>
      <c r="F181" s="132" t="s">
        <v>264</v>
      </c>
      <c r="G181" s="42" t="s">
        <v>476</v>
      </c>
      <c r="H181" s="44">
        <v>0</v>
      </c>
      <c r="I181" s="44">
        <v>107000000</v>
      </c>
      <c r="J181" s="44">
        <v>0</v>
      </c>
      <c r="K181" s="44">
        <v>0</v>
      </c>
      <c r="L181" s="44">
        <v>0</v>
      </c>
      <c r="M181" s="44">
        <v>0</v>
      </c>
      <c r="N181" s="44">
        <v>10000</v>
      </c>
    </row>
    <row r="182" spans="1:14" ht="105" customHeight="1" x14ac:dyDescent="0.25">
      <c r="A182" s="60">
        <v>103</v>
      </c>
      <c r="B182" s="38" t="s">
        <v>170</v>
      </c>
      <c r="C182" s="39" t="s">
        <v>229</v>
      </c>
      <c r="D182" s="40" t="s">
        <v>167</v>
      </c>
      <c r="E182" s="172" t="s">
        <v>40</v>
      </c>
      <c r="F182" s="132" t="s">
        <v>529</v>
      </c>
      <c r="G182" s="42" t="s">
        <v>429</v>
      </c>
      <c r="H182" s="44">
        <v>0</v>
      </c>
      <c r="I182" s="44">
        <v>39778000</v>
      </c>
      <c r="J182" s="44">
        <v>0</v>
      </c>
      <c r="K182" s="44">
        <v>0</v>
      </c>
      <c r="L182" s="44">
        <v>0</v>
      </c>
      <c r="M182" s="44">
        <v>0</v>
      </c>
      <c r="N182" s="44">
        <v>5000000</v>
      </c>
    </row>
    <row r="183" spans="1:14" ht="66.75" customHeight="1" x14ac:dyDescent="0.25">
      <c r="A183" s="60">
        <v>104</v>
      </c>
      <c r="B183" s="38" t="s">
        <v>170</v>
      </c>
      <c r="C183" s="39" t="s">
        <v>229</v>
      </c>
      <c r="D183" s="40" t="s">
        <v>587</v>
      </c>
      <c r="E183" s="172" t="s">
        <v>40</v>
      </c>
      <c r="F183" s="132" t="s">
        <v>588</v>
      </c>
      <c r="G183" s="42" t="s">
        <v>431</v>
      </c>
      <c r="H183" s="44">
        <v>0</v>
      </c>
      <c r="I183" s="44">
        <v>57000000</v>
      </c>
      <c r="J183" s="44">
        <v>0</v>
      </c>
      <c r="K183" s="44">
        <v>0</v>
      </c>
      <c r="L183" s="44">
        <v>0</v>
      </c>
      <c r="M183" s="44">
        <v>0</v>
      </c>
      <c r="N183" s="44">
        <v>21000000</v>
      </c>
    </row>
    <row r="184" spans="1:14" ht="57" customHeight="1" x14ac:dyDescent="0.25">
      <c r="A184" s="60">
        <v>105</v>
      </c>
      <c r="B184" s="38" t="s">
        <v>170</v>
      </c>
      <c r="C184" s="39" t="s">
        <v>183</v>
      </c>
      <c r="D184" s="40" t="s">
        <v>258</v>
      </c>
      <c r="E184" s="172" t="s">
        <v>40</v>
      </c>
      <c r="F184" s="132" t="s">
        <v>163</v>
      </c>
      <c r="G184" s="42" t="s">
        <v>524</v>
      </c>
      <c r="H184" s="44">
        <v>0</v>
      </c>
      <c r="I184" s="44">
        <v>20000000</v>
      </c>
      <c r="J184" s="44">
        <v>0</v>
      </c>
      <c r="K184" s="44">
        <v>6500000</v>
      </c>
      <c r="L184" s="44">
        <v>0</v>
      </c>
      <c r="M184" s="44">
        <v>0</v>
      </c>
      <c r="N184" s="44">
        <v>7677966.1016949099</v>
      </c>
    </row>
    <row r="185" spans="1:14" ht="64.5" customHeight="1" x14ac:dyDescent="0.25">
      <c r="A185" s="60">
        <v>106</v>
      </c>
      <c r="B185" s="38" t="s">
        <v>170</v>
      </c>
      <c r="C185" s="39" t="s">
        <v>194</v>
      </c>
      <c r="D185" s="40" t="s">
        <v>167</v>
      </c>
      <c r="E185" s="172" t="s">
        <v>40</v>
      </c>
      <c r="F185" s="132" t="s">
        <v>263</v>
      </c>
      <c r="G185" s="42" t="s">
        <v>429</v>
      </c>
      <c r="H185" s="44">
        <v>0</v>
      </c>
      <c r="I185" s="44">
        <v>3400000</v>
      </c>
      <c r="J185" s="44">
        <v>0</v>
      </c>
      <c r="K185" s="44">
        <v>0</v>
      </c>
      <c r="L185" s="44">
        <v>0</v>
      </c>
      <c r="M185" s="44">
        <v>0</v>
      </c>
      <c r="N185" s="44">
        <v>3400000</v>
      </c>
    </row>
    <row r="186" spans="1:14" ht="60.75" customHeight="1" x14ac:dyDescent="0.25">
      <c r="A186" s="60">
        <v>107</v>
      </c>
      <c r="B186" s="38" t="s">
        <v>170</v>
      </c>
      <c r="C186" s="39" t="s">
        <v>229</v>
      </c>
      <c r="D186" s="40" t="s">
        <v>259</v>
      </c>
      <c r="E186" s="172" t="s">
        <v>40</v>
      </c>
      <c r="F186" s="132" t="s">
        <v>532</v>
      </c>
      <c r="G186" s="42" t="s">
        <v>429</v>
      </c>
      <c r="H186" s="44">
        <v>0</v>
      </c>
      <c r="I186" s="44">
        <v>110000000</v>
      </c>
      <c r="J186" s="44">
        <v>0</v>
      </c>
      <c r="K186" s="44">
        <v>0</v>
      </c>
      <c r="L186" s="44">
        <v>0</v>
      </c>
      <c r="M186" s="44">
        <v>0</v>
      </c>
      <c r="N186" s="44">
        <v>45000000</v>
      </c>
    </row>
    <row r="187" spans="1:14" ht="60.75" customHeight="1" x14ac:dyDescent="0.25">
      <c r="A187" s="60">
        <v>108</v>
      </c>
      <c r="B187" s="38" t="s">
        <v>170</v>
      </c>
      <c r="C187" s="39" t="s">
        <v>229</v>
      </c>
      <c r="D187" s="40" t="s">
        <v>536</v>
      </c>
      <c r="E187" s="172" t="s">
        <v>40</v>
      </c>
      <c r="F187" s="132" t="s">
        <v>537</v>
      </c>
      <c r="G187" s="42" t="s">
        <v>463</v>
      </c>
      <c r="H187" s="45">
        <v>0</v>
      </c>
      <c r="I187" s="44">
        <v>2500000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</row>
    <row r="188" spans="1:14" ht="60.75" customHeight="1" x14ac:dyDescent="0.25">
      <c r="A188" s="60">
        <v>109</v>
      </c>
      <c r="B188" s="38" t="s">
        <v>170</v>
      </c>
      <c r="C188" s="39" t="s">
        <v>229</v>
      </c>
      <c r="D188" s="40" t="s">
        <v>538</v>
      </c>
      <c r="E188" s="172" t="s">
        <v>40</v>
      </c>
      <c r="F188" s="132" t="s">
        <v>233</v>
      </c>
      <c r="G188" s="42" t="s">
        <v>431</v>
      </c>
      <c r="H188" s="44">
        <v>0</v>
      </c>
      <c r="I188" s="44">
        <v>16373000</v>
      </c>
      <c r="J188" s="44">
        <v>0</v>
      </c>
      <c r="K188" s="44">
        <v>0</v>
      </c>
      <c r="L188" s="44">
        <v>0</v>
      </c>
      <c r="M188" s="44">
        <v>0</v>
      </c>
      <c r="N188" s="44">
        <v>4000000</v>
      </c>
    </row>
    <row r="189" spans="1:14" ht="60.75" customHeight="1" x14ac:dyDescent="0.25">
      <c r="A189" s="60">
        <v>110</v>
      </c>
      <c r="B189" s="38" t="s">
        <v>170</v>
      </c>
      <c r="C189" s="39" t="s">
        <v>187</v>
      </c>
      <c r="D189" s="40" t="s">
        <v>534</v>
      </c>
      <c r="E189" s="172" t="s">
        <v>40</v>
      </c>
      <c r="F189" s="132" t="s">
        <v>535</v>
      </c>
      <c r="G189" s="42" t="s">
        <v>429</v>
      </c>
      <c r="H189" s="44">
        <v>0</v>
      </c>
      <c r="I189" s="44">
        <v>1500000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</row>
    <row r="190" spans="1:14" ht="51.75" customHeight="1" x14ac:dyDescent="0.25">
      <c r="A190" s="60">
        <v>111</v>
      </c>
      <c r="B190" s="38" t="s">
        <v>170</v>
      </c>
      <c r="C190" s="39" t="s">
        <v>219</v>
      </c>
      <c r="D190" s="40" t="s">
        <v>260</v>
      </c>
      <c r="E190" s="172" t="s">
        <v>40</v>
      </c>
      <c r="F190" s="132" t="s">
        <v>163</v>
      </c>
      <c r="G190" s="42" t="s">
        <v>181</v>
      </c>
      <c r="H190" s="44">
        <v>0</v>
      </c>
      <c r="I190" s="44">
        <v>122683000</v>
      </c>
      <c r="J190" s="44">
        <v>0</v>
      </c>
      <c r="K190" s="44">
        <v>30000000</v>
      </c>
      <c r="L190" s="44">
        <v>0</v>
      </c>
      <c r="M190" s="44">
        <v>0</v>
      </c>
      <c r="N190" s="44">
        <v>30000000</v>
      </c>
    </row>
    <row r="191" spans="1:14" ht="43.5" customHeight="1" x14ac:dyDescent="0.25">
      <c r="A191" s="60">
        <v>112</v>
      </c>
      <c r="B191" s="38" t="s">
        <v>170</v>
      </c>
      <c r="C191" s="39" t="s">
        <v>183</v>
      </c>
      <c r="D191" s="40" t="s">
        <v>261</v>
      </c>
      <c r="E191" s="172" t="s">
        <v>40</v>
      </c>
      <c r="F191" s="132" t="s">
        <v>257</v>
      </c>
      <c r="G191" s="42" t="s">
        <v>168</v>
      </c>
      <c r="H191" s="44">
        <v>0</v>
      </c>
      <c r="I191" s="44">
        <v>15400000</v>
      </c>
      <c r="J191" s="44">
        <v>0</v>
      </c>
      <c r="K191" s="44">
        <v>0</v>
      </c>
      <c r="L191" s="44">
        <v>0</v>
      </c>
      <c r="M191" s="44">
        <v>0</v>
      </c>
      <c r="N191" s="44">
        <v>500000</v>
      </c>
    </row>
    <row r="192" spans="1:14" ht="43.5" customHeight="1" x14ac:dyDescent="0.25">
      <c r="A192" s="60">
        <v>113</v>
      </c>
      <c r="B192" s="38" t="s">
        <v>170</v>
      </c>
      <c r="C192" s="39" t="s">
        <v>186</v>
      </c>
      <c r="D192" s="40" t="s">
        <v>261</v>
      </c>
      <c r="E192" s="172" t="s">
        <v>40</v>
      </c>
      <c r="F192" s="132" t="s">
        <v>257</v>
      </c>
      <c r="G192" s="42" t="s">
        <v>168</v>
      </c>
      <c r="H192" s="44">
        <v>0</v>
      </c>
      <c r="I192" s="44">
        <v>300000</v>
      </c>
      <c r="J192" s="44">
        <v>0</v>
      </c>
      <c r="K192" s="44">
        <v>0</v>
      </c>
      <c r="L192" s="44">
        <v>0</v>
      </c>
      <c r="M192" s="44">
        <v>0</v>
      </c>
      <c r="N192" s="44">
        <v>300000</v>
      </c>
    </row>
    <row r="193" spans="1:14" ht="63" customHeight="1" x14ac:dyDescent="0.25">
      <c r="A193" s="60">
        <v>114</v>
      </c>
      <c r="B193" s="38" t="s">
        <v>170</v>
      </c>
      <c r="C193" s="39" t="s">
        <v>235</v>
      </c>
      <c r="D193" s="40" t="s">
        <v>261</v>
      </c>
      <c r="E193" s="172" t="s">
        <v>40</v>
      </c>
      <c r="F193" s="132" t="s">
        <v>257</v>
      </c>
      <c r="G193" s="42" t="s">
        <v>168</v>
      </c>
      <c r="H193" s="44">
        <v>0</v>
      </c>
      <c r="I193" s="44">
        <v>5000000</v>
      </c>
      <c r="J193" s="44">
        <v>0</v>
      </c>
      <c r="K193" s="44">
        <v>0</v>
      </c>
      <c r="L193" s="44">
        <v>0</v>
      </c>
      <c r="M193" s="44">
        <v>0</v>
      </c>
      <c r="N193" s="44">
        <v>5000000</v>
      </c>
    </row>
    <row r="194" spans="1:14" ht="61.5" customHeight="1" x14ac:dyDescent="0.25">
      <c r="A194" s="60">
        <v>115</v>
      </c>
      <c r="B194" s="38" t="s">
        <v>170</v>
      </c>
      <c r="C194" s="20" t="s">
        <v>235</v>
      </c>
      <c r="D194" s="40" t="s">
        <v>167</v>
      </c>
      <c r="E194" s="24" t="s">
        <v>40</v>
      </c>
      <c r="F194" s="132" t="s">
        <v>509</v>
      </c>
      <c r="G194" s="42" t="s">
        <v>429</v>
      </c>
      <c r="H194" s="44">
        <v>0</v>
      </c>
      <c r="I194" s="44">
        <v>9082000</v>
      </c>
      <c r="J194" s="44">
        <v>0</v>
      </c>
      <c r="K194" s="44">
        <v>9082000</v>
      </c>
      <c r="L194" s="44">
        <v>0</v>
      </c>
      <c r="M194" s="44">
        <v>0</v>
      </c>
      <c r="N194" s="44">
        <v>9082000</v>
      </c>
    </row>
    <row r="195" spans="1:14" ht="61.5" customHeight="1" x14ac:dyDescent="0.25">
      <c r="A195" s="60">
        <v>116</v>
      </c>
      <c r="B195" s="38" t="s">
        <v>170</v>
      </c>
      <c r="C195" s="20" t="s">
        <v>235</v>
      </c>
      <c r="D195" s="40" t="s">
        <v>242</v>
      </c>
      <c r="E195" s="24" t="s">
        <v>40</v>
      </c>
      <c r="F195" s="22" t="s">
        <v>247</v>
      </c>
      <c r="G195" s="42" t="s">
        <v>429</v>
      </c>
      <c r="H195" s="44">
        <v>0</v>
      </c>
      <c r="I195" s="44">
        <v>43000000</v>
      </c>
      <c r="J195" s="44">
        <v>0</v>
      </c>
      <c r="K195" s="44">
        <v>0</v>
      </c>
      <c r="L195" s="44">
        <v>0</v>
      </c>
      <c r="M195" s="44">
        <v>0</v>
      </c>
      <c r="N195" s="44">
        <v>43000000</v>
      </c>
    </row>
    <row r="196" spans="1:14" s="17" customFormat="1" ht="63" customHeight="1" x14ac:dyDescent="0.25">
      <c r="A196" s="111">
        <v>117</v>
      </c>
      <c r="B196" s="112" t="s">
        <v>170</v>
      </c>
      <c r="C196" s="113" t="s">
        <v>235</v>
      </c>
      <c r="D196" s="114" t="s">
        <v>262</v>
      </c>
      <c r="E196" s="30" t="s">
        <v>40</v>
      </c>
      <c r="F196" s="29" t="s">
        <v>257</v>
      </c>
      <c r="G196" s="45" t="s">
        <v>168</v>
      </c>
      <c r="H196" s="51">
        <v>0</v>
      </c>
      <c r="I196" s="51">
        <v>500000</v>
      </c>
      <c r="J196" s="51">
        <v>0</v>
      </c>
      <c r="K196" s="51">
        <v>0</v>
      </c>
      <c r="L196" s="51">
        <v>0</v>
      </c>
      <c r="M196" s="51">
        <v>0</v>
      </c>
      <c r="N196" s="51">
        <v>500000</v>
      </c>
    </row>
    <row r="197" spans="1:14" s="17" customFormat="1" ht="63" customHeight="1" x14ac:dyDescent="0.25">
      <c r="A197" s="111">
        <v>118</v>
      </c>
      <c r="B197" s="112" t="s">
        <v>170</v>
      </c>
      <c r="C197" s="33" t="s">
        <v>235</v>
      </c>
      <c r="D197" s="34" t="s">
        <v>586</v>
      </c>
      <c r="E197" s="30" t="s">
        <v>40</v>
      </c>
      <c r="F197" s="133" t="s">
        <v>247</v>
      </c>
      <c r="G197" s="30" t="s">
        <v>429</v>
      </c>
      <c r="H197" s="31">
        <v>0</v>
      </c>
      <c r="I197" s="31">
        <v>43000000</v>
      </c>
      <c r="J197" s="31">
        <v>0</v>
      </c>
      <c r="K197" s="31">
        <v>0</v>
      </c>
      <c r="L197" s="31">
        <v>0</v>
      </c>
      <c r="M197" s="31">
        <v>0</v>
      </c>
      <c r="N197" s="31">
        <v>43000000</v>
      </c>
    </row>
    <row r="198" spans="1:14" s="17" customFormat="1" ht="50.25" customHeight="1" x14ac:dyDescent="0.25">
      <c r="A198" s="111">
        <v>119</v>
      </c>
      <c r="B198" s="112" t="s">
        <v>170</v>
      </c>
      <c r="C198" s="113" t="s">
        <v>185</v>
      </c>
      <c r="D198" s="114" t="s">
        <v>208</v>
      </c>
      <c r="E198" s="30" t="s">
        <v>40</v>
      </c>
      <c r="F198" s="29" t="s">
        <v>47</v>
      </c>
      <c r="G198" s="45" t="s">
        <v>429</v>
      </c>
      <c r="H198" s="51">
        <v>0</v>
      </c>
      <c r="I198" s="51">
        <v>200000</v>
      </c>
      <c r="J198" s="51">
        <v>0</v>
      </c>
      <c r="K198" s="51">
        <v>0</v>
      </c>
      <c r="L198" s="51">
        <v>0</v>
      </c>
      <c r="M198" s="51">
        <v>0</v>
      </c>
      <c r="N198" s="51">
        <v>200000</v>
      </c>
    </row>
    <row r="199" spans="1:14" ht="43.5" customHeight="1" x14ac:dyDescent="0.25">
      <c r="A199" s="220" t="s">
        <v>0</v>
      </c>
      <c r="B199" s="220"/>
      <c r="C199" s="220"/>
      <c r="D199" s="220"/>
      <c r="E199" s="220"/>
      <c r="F199" s="220"/>
      <c r="G199" s="220"/>
      <c r="H199" s="135">
        <f t="shared" ref="H199:N199" si="2">SUM(H80:H198)</f>
        <v>0</v>
      </c>
      <c r="I199" s="135">
        <f t="shared" si="2"/>
        <v>10553427081</v>
      </c>
      <c r="J199" s="135">
        <f t="shared" si="2"/>
        <v>0</v>
      </c>
      <c r="K199" s="135">
        <f t="shared" si="2"/>
        <v>2330846821</v>
      </c>
      <c r="L199" s="135">
        <f t="shared" si="2"/>
        <v>0</v>
      </c>
      <c r="M199" s="135">
        <f t="shared" si="2"/>
        <v>11000000</v>
      </c>
      <c r="N199" s="135">
        <f t="shared" si="2"/>
        <v>1944127966.1016948</v>
      </c>
    </row>
    <row r="200" spans="1:14" ht="24" hidden="1" customHeight="1" x14ac:dyDescent="0.25">
      <c r="A200" s="223" t="s">
        <v>620</v>
      </c>
      <c r="B200" s="224"/>
      <c r="C200" s="224"/>
      <c r="D200" s="224"/>
      <c r="E200" s="224"/>
      <c r="F200" s="224"/>
      <c r="G200" s="225"/>
      <c r="H200" s="131"/>
      <c r="I200" s="131">
        <f t="shared" ref="I200:N200" si="3">I198+I197+I196+I195+I194+I193+I192+I191+I190+I189+I188+I187+I186+I185+I184+I183+I182+I181+I179+I178+I177+I176+I175+I174+I173+I172+I171+I170+I169+I168+I167+I166+I165+I164+I163+I162+I161+I160+I159+I158+I157+I156+I155+I154+I153+I152+I151+I150+I149+I148+I147+I146+I145+I144+I143+I142+I141+I140+I139+I138+I137+I136+I135+I134+I133+I132+I131+I130+I129+I128+I127+I126+I125+I124+I123+I122+I121+I120+I119+I118+I117+I116+I115+I114+I112+I111+I110+I109+I108+I107+I106++I101+I100+I99+I98+I97+I96+I95+I93+I92+I91+I90+I89+I88+I87+I86+I85+I84+I83+I82+I81+I80</f>
        <v>10256966664</v>
      </c>
      <c r="J200" s="131">
        <f t="shared" si="3"/>
        <v>0</v>
      </c>
      <c r="K200" s="131">
        <f t="shared" si="3"/>
        <v>2300885908</v>
      </c>
      <c r="L200" s="131">
        <f t="shared" si="3"/>
        <v>0</v>
      </c>
      <c r="M200" s="131">
        <f t="shared" si="3"/>
        <v>0</v>
      </c>
      <c r="N200" s="131">
        <f t="shared" si="3"/>
        <v>1845127966.1016951</v>
      </c>
    </row>
    <row r="201" spans="1:14" ht="27" customHeight="1" x14ac:dyDescent="0.2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</row>
    <row r="202" spans="1:14" ht="76.5" customHeight="1" x14ac:dyDescent="0.25">
      <c r="A202" s="222" t="s">
        <v>265</v>
      </c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</row>
    <row r="203" spans="1:14" ht="45" customHeight="1" x14ac:dyDescent="0.25">
      <c r="A203" s="60">
        <v>1</v>
      </c>
      <c r="B203" s="19" t="s">
        <v>266</v>
      </c>
      <c r="C203" s="20" t="s">
        <v>267</v>
      </c>
      <c r="D203" s="21" t="s">
        <v>268</v>
      </c>
      <c r="E203" s="24" t="s">
        <v>40</v>
      </c>
      <c r="F203" s="104" t="s">
        <v>554</v>
      </c>
      <c r="G203" s="24" t="s">
        <v>72</v>
      </c>
      <c r="H203" s="26">
        <v>0</v>
      </c>
      <c r="I203" s="26">
        <v>3920000000</v>
      </c>
      <c r="J203" s="26">
        <v>0</v>
      </c>
      <c r="K203" s="26">
        <v>0</v>
      </c>
      <c r="L203" s="26">
        <v>0</v>
      </c>
      <c r="M203" s="26">
        <v>392000000</v>
      </c>
      <c r="N203" s="26">
        <v>392000000</v>
      </c>
    </row>
    <row r="204" spans="1:14" ht="64.5" customHeight="1" x14ac:dyDescent="0.25">
      <c r="A204" s="60">
        <v>2</v>
      </c>
      <c r="B204" s="19" t="s">
        <v>266</v>
      </c>
      <c r="C204" s="20" t="s">
        <v>267</v>
      </c>
      <c r="D204" s="21" t="s">
        <v>270</v>
      </c>
      <c r="E204" s="24" t="s">
        <v>40</v>
      </c>
      <c r="F204" s="104" t="s">
        <v>272</v>
      </c>
      <c r="G204" s="24" t="s">
        <v>199</v>
      </c>
      <c r="H204" s="26">
        <v>0</v>
      </c>
      <c r="I204" s="26">
        <v>349124205</v>
      </c>
      <c r="J204" s="26">
        <v>0</v>
      </c>
      <c r="K204" s="26">
        <v>328471205</v>
      </c>
      <c r="L204" s="26">
        <v>0</v>
      </c>
      <c r="M204" s="26">
        <v>0</v>
      </c>
      <c r="N204" s="26">
        <v>20653000</v>
      </c>
    </row>
    <row r="205" spans="1:14" ht="85.5" customHeight="1" x14ac:dyDescent="0.25">
      <c r="A205" s="60">
        <v>3</v>
      </c>
      <c r="B205" s="19" t="s">
        <v>266</v>
      </c>
      <c r="C205" s="20" t="s">
        <v>269</v>
      </c>
      <c r="D205" s="21" t="s">
        <v>271</v>
      </c>
      <c r="E205" s="24" t="s">
        <v>40</v>
      </c>
      <c r="F205" s="104" t="s">
        <v>545</v>
      </c>
      <c r="G205" s="24" t="s">
        <v>544</v>
      </c>
      <c r="H205" s="26">
        <v>0</v>
      </c>
      <c r="I205" s="26">
        <v>34000000</v>
      </c>
      <c r="J205" s="26">
        <v>0</v>
      </c>
      <c r="K205" s="26">
        <v>0</v>
      </c>
      <c r="L205" s="26">
        <v>0</v>
      </c>
      <c r="M205" s="26">
        <v>0</v>
      </c>
      <c r="N205" s="26">
        <v>2589000</v>
      </c>
    </row>
    <row r="206" spans="1:14" ht="54" customHeight="1" x14ac:dyDescent="0.25">
      <c r="A206" s="60">
        <v>4</v>
      </c>
      <c r="B206" s="19" t="s">
        <v>266</v>
      </c>
      <c r="C206" s="20" t="s">
        <v>267</v>
      </c>
      <c r="D206" s="21" t="s">
        <v>273</v>
      </c>
      <c r="E206" s="24" t="s">
        <v>40</v>
      </c>
      <c r="F206" s="104" t="s">
        <v>274</v>
      </c>
      <c r="G206" s="24" t="s">
        <v>107</v>
      </c>
      <c r="H206" s="26">
        <v>0</v>
      </c>
      <c r="I206" s="26">
        <v>90344693</v>
      </c>
      <c r="J206" s="26">
        <v>0</v>
      </c>
      <c r="K206" s="26">
        <v>36605692</v>
      </c>
      <c r="L206" s="26">
        <v>0</v>
      </c>
      <c r="M206" s="26">
        <v>0</v>
      </c>
      <c r="N206" s="26">
        <v>3444000</v>
      </c>
    </row>
    <row r="207" spans="1:14" ht="55.5" customHeight="1" x14ac:dyDescent="0.25">
      <c r="A207" s="60">
        <v>5</v>
      </c>
      <c r="B207" s="19" t="s">
        <v>266</v>
      </c>
      <c r="C207" s="20" t="s">
        <v>267</v>
      </c>
      <c r="D207" s="21" t="s">
        <v>275</v>
      </c>
      <c r="E207" s="24" t="s">
        <v>40</v>
      </c>
      <c r="F207" s="104" t="s">
        <v>277</v>
      </c>
      <c r="G207" s="24" t="s">
        <v>91</v>
      </c>
      <c r="H207" s="26">
        <v>0</v>
      </c>
      <c r="I207" s="26">
        <v>262850000</v>
      </c>
      <c r="J207" s="26">
        <v>0</v>
      </c>
      <c r="K207" s="26">
        <v>0</v>
      </c>
      <c r="L207" s="26">
        <v>0</v>
      </c>
      <c r="M207" s="26">
        <v>0</v>
      </c>
      <c r="N207" s="26">
        <v>26285000</v>
      </c>
    </row>
    <row r="208" spans="1:14" ht="54.75" customHeight="1" x14ac:dyDescent="0.25">
      <c r="A208" s="60">
        <v>6</v>
      </c>
      <c r="B208" s="19" t="s">
        <v>266</v>
      </c>
      <c r="C208" s="20" t="s">
        <v>267</v>
      </c>
      <c r="D208" s="21" t="s">
        <v>276</v>
      </c>
      <c r="E208" s="24" t="s">
        <v>40</v>
      </c>
      <c r="F208" s="104" t="s">
        <v>551</v>
      </c>
      <c r="G208" s="24" t="s">
        <v>550</v>
      </c>
      <c r="H208" s="26">
        <v>0</v>
      </c>
      <c r="I208" s="26">
        <v>225030000</v>
      </c>
      <c r="J208" s="26">
        <v>0</v>
      </c>
      <c r="K208" s="26">
        <v>0</v>
      </c>
      <c r="L208" s="26">
        <v>0</v>
      </c>
      <c r="M208" s="26">
        <v>0</v>
      </c>
      <c r="N208" s="26">
        <v>27264000</v>
      </c>
    </row>
    <row r="209" spans="1:14" ht="55.5" customHeight="1" x14ac:dyDescent="0.25">
      <c r="A209" s="60">
        <v>7</v>
      </c>
      <c r="B209" s="19" t="s">
        <v>266</v>
      </c>
      <c r="C209" s="20" t="s">
        <v>267</v>
      </c>
      <c r="D209" s="21" t="s">
        <v>278</v>
      </c>
      <c r="E209" s="24" t="s">
        <v>40</v>
      </c>
      <c r="F209" s="104" t="s">
        <v>552</v>
      </c>
      <c r="G209" s="24" t="s">
        <v>164</v>
      </c>
      <c r="H209" s="26">
        <v>0</v>
      </c>
      <c r="I209" s="26">
        <v>162491138</v>
      </c>
      <c r="J209" s="26">
        <v>0</v>
      </c>
      <c r="K209" s="26">
        <v>7489930</v>
      </c>
      <c r="L209" s="26">
        <v>0</v>
      </c>
      <c r="M209" s="26">
        <v>0</v>
      </c>
      <c r="N209" s="26">
        <v>17934000</v>
      </c>
    </row>
    <row r="210" spans="1:14" ht="47.25" customHeight="1" x14ac:dyDescent="0.25">
      <c r="A210" s="60">
        <v>8</v>
      </c>
      <c r="B210" s="19" t="s">
        <v>266</v>
      </c>
      <c r="C210" s="20" t="s">
        <v>267</v>
      </c>
      <c r="D210" s="21" t="s">
        <v>279</v>
      </c>
      <c r="E210" s="24" t="s">
        <v>40</v>
      </c>
      <c r="F210" s="104" t="s">
        <v>553</v>
      </c>
      <c r="G210" s="24" t="s">
        <v>164</v>
      </c>
      <c r="H210" s="26">
        <v>0</v>
      </c>
      <c r="I210" s="26">
        <v>117607540</v>
      </c>
      <c r="J210" s="26">
        <v>0</v>
      </c>
      <c r="K210" s="26">
        <v>26186210</v>
      </c>
      <c r="L210" s="26">
        <v>0</v>
      </c>
      <c r="M210" s="26">
        <v>0</v>
      </c>
      <c r="N210" s="26">
        <v>7027000</v>
      </c>
    </row>
    <row r="211" spans="1:14" ht="68.25" customHeight="1" x14ac:dyDescent="0.25">
      <c r="A211" s="60">
        <v>9</v>
      </c>
      <c r="B211" s="19" t="s">
        <v>266</v>
      </c>
      <c r="C211" s="20" t="s">
        <v>235</v>
      </c>
      <c r="D211" s="21" t="s">
        <v>280</v>
      </c>
      <c r="E211" s="24" t="s">
        <v>40</v>
      </c>
      <c r="F211" s="104" t="s">
        <v>547</v>
      </c>
      <c r="G211" s="24" t="s">
        <v>548</v>
      </c>
      <c r="H211" s="26">
        <v>0</v>
      </c>
      <c r="I211" s="26">
        <v>1386000000</v>
      </c>
      <c r="J211" s="26">
        <v>0</v>
      </c>
      <c r="K211" s="26">
        <v>6000000</v>
      </c>
      <c r="L211" s="26">
        <v>0</v>
      </c>
      <c r="M211" s="26">
        <v>0</v>
      </c>
      <c r="N211" s="26">
        <v>1000</v>
      </c>
    </row>
    <row r="212" spans="1:14" ht="62.25" customHeight="1" x14ac:dyDescent="0.25">
      <c r="A212" s="60">
        <v>10</v>
      </c>
      <c r="B212" s="19" t="s">
        <v>266</v>
      </c>
      <c r="C212" s="20" t="s">
        <v>235</v>
      </c>
      <c r="D212" s="21" t="s">
        <v>243</v>
      </c>
      <c r="E212" s="24" t="s">
        <v>40</v>
      </c>
      <c r="F212" s="104" t="s">
        <v>281</v>
      </c>
      <c r="G212" s="24" t="s">
        <v>248</v>
      </c>
      <c r="H212" s="26">
        <v>0</v>
      </c>
      <c r="I212" s="26">
        <v>63000000</v>
      </c>
      <c r="J212" s="26">
        <v>0</v>
      </c>
      <c r="K212" s="26">
        <v>32000000</v>
      </c>
      <c r="L212" s="26">
        <v>0</v>
      </c>
      <c r="M212" s="26">
        <v>0</v>
      </c>
      <c r="N212" s="26">
        <v>31000000</v>
      </c>
    </row>
    <row r="213" spans="1:14" ht="75" customHeight="1" x14ac:dyDescent="0.25">
      <c r="A213" s="60">
        <v>11</v>
      </c>
      <c r="B213" s="19" t="s">
        <v>266</v>
      </c>
      <c r="C213" s="20" t="s">
        <v>282</v>
      </c>
      <c r="D213" s="21" t="s">
        <v>283</v>
      </c>
      <c r="E213" s="24" t="s">
        <v>40</v>
      </c>
      <c r="F213" s="104" t="s">
        <v>289</v>
      </c>
      <c r="G213" s="24" t="s">
        <v>429</v>
      </c>
      <c r="H213" s="26">
        <v>0</v>
      </c>
      <c r="I213" s="26">
        <v>10000000</v>
      </c>
      <c r="J213" s="26">
        <v>0</v>
      </c>
      <c r="K213" s="26">
        <v>0</v>
      </c>
      <c r="L213" s="26">
        <v>0</v>
      </c>
      <c r="M213" s="26">
        <v>0</v>
      </c>
      <c r="N213" s="26">
        <v>10000000</v>
      </c>
    </row>
    <row r="214" spans="1:14" ht="68.25" customHeight="1" x14ac:dyDescent="0.25">
      <c r="A214" s="60">
        <v>12</v>
      </c>
      <c r="B214" s="19" t="s">
        <v>266</v>
      </c>
      <c r="C214" s="20" t="s">
        <v>282</v>
      </c>
      <c r="D214" s="21" t="s">
        <v>167</v>
      </c>
      <c r="E214" s="24" t="s">
        <v>40</v>
      </c>
      <c r="F214" s="104" t="s">
        <v>555</v>
      </c>
      <c r="G214" s="24" t="s">
        <v>429</v>
      </c>
      <c r="H214" s="26">
        <v>0</v>
      </c>
      <c r="I214" s="26">
        <v>53137000</v>
      </c>
      <c r="J214" s="26">
        <v>0</v>
      </c>
      <c r="K214" s="26">
        <v>0</v>
      </c>
      <c r="L214" s="26">
        <v>0</v>
      </c>
      <c r="M214" s="26">
        <v>0</v>
      </c>
      <c r="N214" s="26">
        <v>53137000</v>
      </c>
    </row>
    <row r="215" spans="1:14" ht="48.75" customHeight="1" x14ac:dyDescent="0.25">
      <c r="A215" s="60">
        <v>13</v>
      </c>
      <c r="B215" s="19" t="s">
        <v>266</v>
      </c>
      <c r="C215" s="20" t="s">
        <v>183</v>
      </c>
      <c r="D215" s="21" t="s">
        <v>284</v>
      </c>
      <c r="E215" s="24" t="s">
        <v>40</v>
      </c>
      <c r="F215" s="104" t="s">
        <v>290</v>
      </c>
      <c r="G215" s="24" t="s">
        <v>524</v>
      </c>
      <c r="H215" s="26">
        <v>0</v>
      </c>
      <c r="I215" s="26">
        <v>20448000</v>
      </c>
      <c r="J215" s="26">
        <v>0</v>
      </c>
      <c r="K215" s="26">
        <v>5000000</v>
      </c>
      <c r="L215" s="26">
        <v>0</v>
      </c>
      <c r="M215" s="26">
        <v>0</v>
      </c>
      <c r="N215" s="26">
        <v>5000000</v>
      </c>
    </row>
    <row r="216" spans="1:14" ht="48.75" customHeight="1" x14ac:dyDescent="0.25">
      <c r="A216" s="60">
        <v>14</v>
      </c>
      <c r="B216" s="19" t="s">
        <v>266</v>
      </c>
      <c r="C216" s="20" t="s">
        <v>267</v>
      </c>
      <c r="D216" s="21" t="s">
        <v>285</v>
      </c>
      <c r="E216" s="24" t="s">
        <v>40</v>
      </c>
      <c r="F216" s="104" t="s">
        <v>557</v>
      </c>
      <c r="G216" s="24" t="s">
        <v>524</v>
      </c>
      <c r="H216" s="26">
        <v>0</v>
      </c>
      <c r="I216" s="26">
        <v>218750000</v>
      </c>
      <c r="J216" s="26">
        <v>0</v>
      </c>
      <c r="K216" s="26">
        <v>0</v>
      </c>
      <c r="L216" s="26">
        <v>0</v>
      </c>
      <c r="M216" s="26">
        <v>0</v>
      </c>
      <c r="N216" s="26">
        <v>21875000</v>
      </c>
    </row>
    <row r="217" spans="1:14" ht="48.75" customHeight="1" x14ac:dyDescent="0.25">
      <c r="A217" s="60">
        <v>15</v>
      </c>
      <c r="B217" s="19" t="s">
        <v>266</v>
      </c>
      <c r="C217" s="20" t="s">
        <v>267</v>
      </c>
      <c r="D217" s="21" t="s">
        <v>286</v>
      </c>
      <c r="E217" s="24" t="s">
        <v>40</v>
      </c>
      <c r="F217" s="104" t="s">
        <v>556</v>
      </c>
      <c r="G217" s="24" t="s">
        <v>524</v>
      </c>
      <c r="H217" s="26">
        <v>0</v>
      </c>
      <c r="I217" s="26">
        <v>44638220</v>
      </c>
      <c r="J217" s="26">
        <v>0</v>
      </c>
      <c r="K217" s="26">
        <v>0</v>
      </c>
      <c r="L217" s="26">
        <v>0</v>
      </c>
      <c r="M217" s="26">
        <v>0</v>
      </c>
      <c r="N217" s="26">
        <v>8927000</v>
      </c>
    </row>
    <row r="218" spans="1:14" ht="64.5" customHeight="1" x14ac:dyDescent="0.25">
      <c r="A218" s="60">
        <v>16</v>
      </c>
      <c r="B218" s="19" t="s">
        <v>266</v>
      </c>
      <c r="C218" s="20" t="s">
        <v>267</v>
      </c>
      <c r="D218" s="21" t="s">
        <v>287</v>
      </c>
      <c r="E218" s="24" t="s">
        <v>40</v>
      </c>
      <c r="F218" s="104" t="s">
        <v>554</v>
      </c>
      <c r="G218" s="24" t="s">
        <v>476</v>
      </c>
      <c r="H218" s="26">
        <v>0</v>
      </c>
      <c r="I218" s="26">
        <v>3920000000</v>
      </c>
      <c r="J218" s="26">
        <v>0</v>
      </c>
      <c r="K218" s="26">
        <v>0</v>
      </c>
      <c r="L218" s="26">
        <v>0</v>
      </c>
      <c r="M218" s="26">
        <v>0</v>
      </c>
      <c r="N218" s="26">
        <v>392000000</v>
      </c>
    </row>
    <row r="219" spans="1:14" ht="60.75" customHeight="1" x14ac:dyDescent="0.25">
      <c r="A219" s="60">
        <v>17</v>
      </c>
      <c r="B219" s="19" t="s">
        <v>266</v>
      </c>
      <c r="C219" s="20" t="s">
        <v>235</v>
      </c>
      <c r="D219" s="21" t="s">
        <v>167</v>
      </c>
      <c r="E219" s="24" t="s">
        <v>40</v>
      </c>
      <c r="F219" s="104" t="s">
        <v>549</v>
      </c>
      <c r="G219" s="24" t="s">
        <v>429</v>
      </c>
      <c r="H219" s="26">
        <v>0</v>
      </c>
      <c r="I219" s="26">
        <v>64249000</v>
      </c>
      <c r="J219" s="26">
        <v>0</v>
      </c>
      <c r="K219" s="26">
        <v>0</v>
      </c>
      <c r="L219" s="26">
        <v>0</v>
      </c>
      <c r="M219" s="26">
        <v>0</v>
      </c>
      <c r="N219" s="26">
        <v>64249000</v>
      </c>
    </row>
    <row r="220" spans="1:14" ht="51" customHeight="1" x14ac:dyDescent="0.25">
      <c r="A220" s="60">
        <v>18</v>
      </c>
      <c r="B220" s="19" t="s">
        <v>266</v>
      </c>
      <c r="C220" s="20" t="s">
        <v>179</v>
      </c>
      <c r="D220" s="21" t="s">
        <v>288</v>
      </c>
      <c r="E220" s="24" t="s">
        <v>40</v>
      </c>
      <c r="F220" s="104" t="s">
        <v>546</v>
      </c>
      <c r="G220" s="24" t="s">
        <v>476</v>
      </c>
      <c r="H220" s="26">
        <v>0</v>
      </c>
      <c r="I220" s="26">
        <v>305000000</v>
      </c>
      <c r="J220" s="26">
        <v>0</v>
      </c>
      <c r="K220" s="26">
        <v>0</v>
      </c>
      <c r="L220" s="26">
        <v>0</v>
      </c>
      <c r="M220" s="26">
        <v>0</v>
      </c>
      <c r="N220" s="26">
        <v>45000000</v>
      </c>
    </row>
    <row r="221" spans="1:14" s="17" customFormat="1" ht="39.75" customHeight="1" x14ac:dyDescent="0.25">
      <c r="A221" s="111">
        <v>19</v>
      </c>
      <c r="B221" s="32" t="s">
        <v>266</v>
      </c>
      <c r="C221" s="33" t="s">
        <v>179</v>
      </c>
      <c r="D221" s="34" t="s">
        <v>167</v>
      </c>
      <c r="E221" s="30" t="s">
        <v>40</v>
      </c>
      <c r="F221" s="133" t="s">
        <v>291</v>
      </c>
      <c r="G221" s="30" t="s">
        <v>417</v>
      </c>
      <c r="H221" s="31">
        <v>0</v>
      </c>
      <c r="I221" s="31">
        <v>92900000</v>
      </c>
      <c r="J221" s="31">
        <v>0</v>
      </c>
      <c r="K221" s="31">
        <v>0</v>
      </c>
      <c r="L221" s="31">
        <v>0</v>
      </c>
      <c r="M221" s="31">
        <v>0</v>
      </c>
      <c r="N221" s="31">
        <v>92900000</v>
      </c>
    </row>
    <row r="222" spans="1:14" s="17" customFormat="1" ht="84" customHeight="1" x14ac:dyDescent="0.25">
      <c r="A222" s="111">
        <v>20</v>
      </c>
      <c r="B222" s="32" t="s">
        <v>266</v>
      </c>
      <c r="C222" s="33" t="s">
        <v>179</v>
      </c>
      <c r="D222" s="34" t="s">
        <v>589</v>
      </c>
      <c r="E222" s="30" t="s">
        <v>40</v>
      </c>
      <c r="F222" s="133" t="s">
        <v>632</v>
      </c>
      <c r="G222" s="30" t="s">
        <v>496</v>
      </c>
      <c r="H222" s="31">
        <v>0</v>
      </c>
      <c r="I222" s="31">
        <v>2266331000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</row>
    <row r="223" spans="1:14" s="17" customFormat="1" ht="63.75" customHeight="1" x14ac:dyDescent="0.25">
      <c r="A223" s="111">
        <v>21</v>
      </c>
      <c r="B223" s="32" t="s">
        <v>266</v>
      </c>
      <c r="C223" s="33" t="s">
        <v>193</v>
      </c>
      <c r="D223" s="34" t="s">
        <v>167</v>
      </c>
      <c r="E223" s="30" t="s">
        <v>40</v>
      </c>
      <c r="F223" s="133" t="s">
        <v>166</v>
      </c>
      <c r="G223" s="30" t="s">
        <v>429</v>
      </c>
      <c r="H223" s="31">
        <v>0</v>
      </c>
      <c r="I223" s="31">
        <v>1500000</v>
      </c>
      <c r="J223" s="30">
        <v>0</v>
      </c>
      <c r="K223" s="30">
        <v>0</v>
      </c>
      <c r="L223" s="30">
        <v>0</v>
      </c>
      <c r="M223" s="30">
        <v>0</v>
      </c>
      <c r="N223" s="31">
        <v>1500000</v>
      </c>
    </row>
    <row r="224" spans="1:14" ht="38.25" customHeight="1" x14ac:dyDescent="0.25">
      <c r="A224" s="220" t="s">
        <v>0</v>
      </c>
      <c r="B224" s="220"/>
      <c r="C224" s="220"/>
      <c r="D224" s="220"/>
      <c r="E224" s="220"/>
      <c r="F224" s="220"/>
      <c r="G224" s="220"/>
      <c r="H224" s="135">
        <f t="shared" ref="H224:N224" si="4">SUM(H203:H223)</f>
        <v>0</v>
      </c>
      <c r="I224" s="135">
        <f t="shared" si="4"/>
        <v>13607400796</v>
      </c>
      <c r="J224" s="135">
        <f t="shared" si="4"/>
        <v>0</v>
      </c>
      <c r="K224" s="135">
        <f t="shared" si="4"/>
        <v>441753037</v>
      </c>
      <c r="L224" s="135">
        <f t="shared" si="4"/>
        <v>0</v>
      </c>
      <c r="M224" s="135">
        <f t="shared" si="4"/>
        <v>392000000</v>
      </c>
      <c r="N224" s="135">
        <f t="shared" si="4"/>
        <v>1222785000</v>
      </c>
    </row>
    <row r="225" spans="1:14 6218:6218" ht="36" customHeight="1" x14ac:dyDescent="0.25">
      <c r="A225" s="221"/>
      <c r="B225" s="221"/>
      <c r="C225" s="221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</row>
    <row r="226" spans="1:14 6218:6218" ht="24.75" customHeight="1" x14ac:dyDescent="0.25">
      <c r="A226" s="222" t="s">
        <v>292</v>
      </c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</row>
    <row r="227" spans="1:14 6218:6218" ht="44.25" customHeight="1" x14ac:dyDescent="0.25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</row>
    <row r="228" spans="1:14 6218:6218" ht="75.75" customHeight="1" x14ac:dyDescent="0.25">
      <c r="A228" s="60">
        <v>1</v>
      </c>
      <c r="B228" s="19" t="s">
        <v>293</v>
      </c>
      <c r="C228" s="20" t="s">
        <v>186</v>
      </c>
      <c r="D228" s="21" t="s">
        <v>294</v>
      </c>
      <c r="E228" s="24" t="s">
        <v>40</v>
      </c>
      <c r="F228" s="104" t="s">
        <v>295</v>
      </c>
      <c r="G228" s="30" t="s">
        <v>429</v>
      </c>
      <c r="H228" s="26">
        <v>0</v>
      </c>
      <c r="I228" s="26">
        <v>2000000</v>
      </c>
      <c r="J228" s="26">
        <v>0</v>
      </c>
      <c r="K228" s="26">
        <v>0</v>
      </c>
      <c r="L228" s="26">
        <v>0</v>
      </c>
      <c r="M228" s="26">
        <v>0</v>
      </c>
      <c r="N228" s="26">
        <v>2000000</v>
      </c>
    </row>
    <row r="229" spans="1:14 6218:6218" ht="65.25" customHeight="1" x14ac:dyDescent="0.25">
      <c r="A229" s="60">
        <v>2</v>
      </c>
      <c r="B229" s="19" t="s">
        <v>293</v>
      </c>
      <c r="C229" s="20" t="s">
        <v>186</v>
      </c>
      <c r="D229" s="21" t="s">
        <v>296</v>
      </c>
      <c r="E229" s="24" t="s">
        <v>40</v>
      </c>
      <c r="F229" s="104" t="s">
        <v>563</v>
      </c>
      <c r="G229" s="107" t="s">
        <v>81</v>
      </c>
      <c r="H229" s="26">
        <v>0</v>
      </c>
      <c r="I229" s="26">
        <v>35587000</v>
      </c>
      <c r="J229" s="26">
        <v>0</v>
      </c>
      <c r="K229" s="26">
        <v>34587000</v>
      </c>
      <c r="L229" s="26">
        <v>0</v>
      </c>
      <c r="M229" s="26">
        <v>0</v>
      </c>
      <c r="N229" s="26">
        <v>1000000</v>
      </c>
    </row>
    <row r="230" spans="1:14 6218:6218" ht="51.75" customHeight="1" x14ac:dyDescent="0.25">
      <c r="A230" s="60">
        <v>3</v>
      </c>
      <c r="B230" s="19" t="s">
        <v>293</v>
      </c>
      <c r="C230" s="20" t="s">
        <v>186</v>
      </c>
      <c r="D230" s="21" t="s">
        <v>298</v>
      </c>
      <c r="E230" s="24" t="s">
        <v>40</v>
      </c>
      <c r="F230" s="104" t="s">
        <v>299</v>
      </c>
      <c r="G230" s="24" t="s">
        <v>300</v>
      </c>
      <c r="H230" s="26">
        <v>0</v>
      </c>
      <c r="I230" s="26">
        <v>88793000</v>
      </c>
      <c r="J230" s="26">
        <v>0</v>
      </c>
      <c r="K230" s="26">
        <v>87093000</v>
      </c>
      <c r="L230" s="26">
        <v>0</v>
      </c>
      <c r="M230" s="26">
        <v>0</v>
      </c>
      <c r="N230" s="26">
        <v>1700000</v>
      </c>
    </row>
    <row r="231" spans="1:14 6218:6218" ht="54" customHeight="1" x14ac:dyDescent="0.25">
      <c r="A231" s="60">
        <v>4</v>
      </c>
      <c r="B231" s="19" t="s">
        <v>293</v>
      </c>
      <c r="C231" s="20" t="s">
        <v>186</v>
      </c>
      <c r="D231" s="21" t="s">
        <v>301</v>
      </c>
      <c r="E231" s="24" t="s">
        <v>40</v>
      </c>
      <c r="F231" s="104" t="s">
        <v>303</v>
      </c>
      <c r="G231" s="24" t="s">
        <v>564</v>
      </c>
      <c r="H231" s="26">
        <v>0</v>
      </c>
      <c r="I231" s="26">
        <v>13582000</v>
      </c>
      <c r="J231" s="26">
        <v>0</v>
      </c>
      <c r="K231" s="26">
        <v>12882000</v>
      </c>
      <c r="L231" s="26">
        <v>0</v>
      </c>
      <c r="M231" s="26">
        <v>0</v>
      </c>
      <c r="N231" s="26">
        <v>700000</v>
      </c>
      <c r="IED231" s="15">
        <f>SUM(A231:IEC231)</f>
        <v>27164004</v>
      </c>
    </row>
    <row r="232" spans="1:14 6218:6218" ht="59.25" customHeight="1" x14ac:dyDescent="0.25">
      <c r="A232" s="60">
        <v>5</v>
      </c>
      <c r="B232" s="19" t="s">
        <v>293</v>
      </c>
      <c r="C232" s="20" t="s">
        <v>186</v>
      </c>
      <c r="D232" s="21" t="s">
        <v>302</v>
      </c>
      <c r="E232" s="24" t="s">
        <v>40</v>
      </c>
      <c r="F232" s="104" t="s">
        <v>304</v>
      </c>
      <c r="G232" s="24" t="s">
        <v>96</v>
      </c>
      <c r="H232" s="26">
        <v>0</v>
      </c>
      <c r="I232" s="26">
        <v>16437000</v>
      </c>
      <c r="J232" s="26">
        <v>0</v>
      </c>
      <c r="K232" s="26">
        <v>11727000</v>
      </c>
      <c r="L232" s="26">
        <v>0</v>
      </c>
      <c r="M232" s="26">
        <v>0</v>
      </c>
      <c r="N232" s="26">
        <v>1500000</v>
      </c>
    </row>
    <row r="233" spans="1:14 6218:6218" ht="59.25" customHeight="1" x14ac:dyDescent="0.25">
      <c r="A233" s="60">
        <v>6</v>
      </c>
      <c r="B233" s="19" t="s">
        <v>293</v>
      </c>
      <c r="C233" s="20" t="s">
        <v>305</v>
      </c>
      <c r="D233" s="21" t="s">
        <v>307</v>
      </c>
      <c r="E233" s="24" t="s">
        <v>308</v>
      </c>
      <c r="F233" s="104" t="s">
        <v>306</v>
      </c>
      <c r="G233" s="24" t="s">
        <v>102</v>
      </c>
      <c r="H233" s="26">
        <v>0</v>
      </c>
      <c r="I233" s="26">
        <v>2200000000</v>
      </c>
      <c r="J233" s="26">
        <v>0</v>
      </c>
      <c r="K233" s="26">
        <v>1364141284</v>
      </c>
      <c r="L233" s="26">
        <v>0</v>
      </c>
      <c r="M233" s="26">
        <v>0</v>
      </c>
      <c r="N233" s="26">
        <v>270000000</v>
      </c>
    </row>
    <row r="234" spans="1:14 6218:6218" ht="59.25" customHeight="1" x14ac:dyDescent="0.25">
      <c r="A234" s="60">
        <v>7</v>
      </c>
      <c r="B234" s="19" t="s">
        <v>293</v>
      </c>
      <c r="C234" s="20" t="s">
        <v>186</v>
      </c>
      <c r="D234" s="21" t="s">
        <v>309</v>
      </c>
      <c r="E234" s="24" t="s">
        <v>40</v>
      </c>
      <c r="F234" s="104" t="s">
        <v>299</v>
      </c>
      <c r="G234" s="24" t="s">
        <v>565</v>
      </c>
      <c r="H234" s="26">
        <v>0</v>
      </c>
      <c r="I234" s="26">
        <v>2341000</v>
      </c>
      <c r="J234" s="26">
        <v>0</v>
      </c>
      <c r="K234" s="26">
        <v>2339000</v>
      </c>
      <c r="L234" s="26">
        <v>0</v>
      </c>
      <c r="M234" s="26">
        <v>0</v>
      </c>
      <c r="N234" s="26">
        <v>2000</v>
      </c>
    </row>
    <row r="235" spans="1:14 6218:6218" ht="59.25" customHeight="1" x14ac:dyDescent="0.25">
      <c r="A235" s="60">
        <v>8</v>
      </c>
      <c r="B235" s="19" t="s">
        <v>293</v>
      </c>
      <c r="C235" s="20" t="s">
        <v>182</v>
      </c>
      <c r="D235" s="21" t="s">
        <v>310</v>
      </c>
      <c r="E235" s="24" t="s">
        <v>40</v>
      </c>
      <c r="F235" s="104" t="s">
        <v>297</v>
      </c>
      <c r="G235" s="24" t="s">
        <v>199</v>
      </c>
      <c r="H235" s="26">
        <v>0</v>
      </c>
      <c r="I235" s="26">
        <v>28761000</v>
      </c>
      <c r="J235" s="26">
        <v>0</v>
      </c>
      <c r="K235" s="26">
        <v>28759000</v>
      </c>
      <c r="L235" s="26">
        <v>0</v>
      </c>
      <c r="M235" s="26">
        <v>0</v>
      </c>
      <c r="N235" s="26">
        <v>2000</v>
      </c>
    </row>
    <row r="236" spans="1:14 6218:6218" ht="58.5" customHeight="1" x14ac:dyDescent="0.25">
      <c r="A236" s="60">
        <v>9</v>
      </c>
      <c r="B236" s="19" t="s">
        <v>293</v>
      </c>
      <c r="C236" s="20" t="s">
        <v>182</v>
      </c>
      <c r="D236" s="21" t="s">
        <v>312</v>
      </c>
      <c r="E236" s="24" t="s">
        <v>40</v>
      </c>
      <c r="F236" s="104" t="s">
        <v>303</v>
      </c>
      <c r="G236" s="24" t="s">
        <v>569</v>
      </c>
      <c r="H236" s="26">
        <v>0</v>
      </c>
      <c r="I236" s="26">
        <v>3437000</v>
      </c>
      <c r="J236" s="26">
        <v>0</v>
      </c>
      <c r="K236" s="26">
        <v>3435000</v>
      </c>
      <c r="L236" s="26">
        <v>0</v>
      </c>
      <c r="M236" s="26">
        <v>0</v>
      </c>
      <c r="N236" s="26">
        <v>2000</v>
      </c>
    </row>
    <row r="237" spans="1:14 6218:6218" ht="41.25" customHeight="1" x14ac:dyDescent="0.25">
      <c r="A237" s="60">
        <v>10</v>
      </c>
      <c r="B237" s="19" t="s">
        <v>293</v>
      </c>
      <c r="C237" s="20" t="s">
        <v>311</v>
      </c>
      <c r="D237" s="21" t="s">
        <v>313</v>
      </c>
      <c r="E237" s="24" t="s">
        <v>40</v>
      </c>
      <c r="F237" s="104" t="s">
        <v>574</v>
      </c>
      <c r="G237" s="24" t="s">
        <v>473</v>
      </c>
      <c r="H237" s="26">
        <v>0</v>
      </c>
      <c r="I237" s="26">
        <v>120000000</v>
      </c>
      <c r="J237" s="26"/>
      <c r="K237" s="26">
        <v>28500000</v>
      </c>
      <c r="L237" s="26">
        <v>0</v>
      </c>
      <c r="M237" s="26">
        <v>0</v>
      </c>
      <c r="N237" s="26">
        <v>7000000</v>
      </c>
    </row>
    <row r="238" spans="1:14 6218:6218" ht="59.25" customHeight="1" x14ac:dyDescent="0.25">
      <c r="A238" s="60">
        <v>11</v>
      </c>
      <c r="B238" s="19" t="s">
        <v>293</v>
      </c>
      <c r="C238" s="20" t="s">
        <v>305</v>
      </c>
      <c r="D238" s="21" t="s">
        <v>314</v>
      </c>
      <c r="E238" s="24" t="s">
        <v>56</v>
      </c>
      <c r="F238" s="104" t="s">
        <v>321</v>
      </c>
      <c r="G238" s="24" t="s">
        <v>487</v>
      </c>
      <c r="H238" s="26">
        <v>0</v>
      </c>
      <c r="I238" s="26">
        <v>595421000</v>
      </c>
      <c r="J238" s="26">
        <v>0</v>
      </c>
      <c r="K238" s="26">
        <v>0</v>
      </c>
      <c r="L238" s="26">
        <v>0</v>
      </c>
      <c r="M238" s="26">
        <v>0</v>
      </c>
      <c r="N238" s="26">
        <v>20000000</v>
      </c>
    </row>
    <row r="239" spans="1:14 6218:6218" ht="59.25" customHeight="1" x14ac:dyDescent="0.25">
      <c r="A239" s="60">
        <v>12</v>
      </c>
      <c r="B239" s="19" t="s">
        <v>293</v>
      </c>
      <c r="C239" s="20" t="s">
        <v>79</v>
      </c>
      <c r="D239" s="21" t="s">
        <v>315</v>
      </c>
      <c r="E239" s="24" t="s">
        <v>40</v>
      </c>
      <c r="F239" s="104" t="s">
        <v>322</v>
      </c>
      <c r="G239" s="24" t="s">
        <v>125</v>
      </c>
      <c r="H239" s="26">
        <v>677966000</v>
      </c>
      <c r="I239" s="26">
        <v>800000000</v>
      </c>
      <c r="J239" s="26">
        <v>0</v>
      </c>
      <c r="K239" s="26">
        <v>0</v>
      </c>
      <c r="L239" s="26">
        <v>0</v>
      </c>
      <c r="M239" s="26">
        <v>1000</v>
      </c>
      <c r="N239" s="26">
        <v>1000</v>
      </c>
    </row>
    <row r="240" spans="1:14 6218:6218" ht="59.25" customHeight="1" x14ac:dyDescent="0.25">
      <c r="A240" s="60">
        <v>13</v>
      </c>
      <c r="B240" s="19" t="s">
        <v>293</v>
      </c>
      <c r="C240" s="20" t="s">
        <v>182</v>
      </c>
      <c r="D240" s="21" t="s">
        <v>316</v>
      </c>
      <c r="E240" s="24" t="s">
        <v>40</v>
      </c>
      <c r="F240" s="104" t="s">
        <v>297</v>
      </c>
      <c r="G240" s="24" t="s">
        <v>145</v>
      </c>
      <c r="H240" s="26">
        <v>0</v>
      </c>
      <c r="I240" s="26">
        <v>15864000</v>
      </c>
      <c r="J240" s="26">
        <v>0</v>
      </c>
      <c r="K240" s="26">
        <v>12674000</v>
      </c>
      <c r="L240" s="26">
        <v>0</v>
      </c>
      <c r="M240" s="26">
        <v>0</v>
      </c>
      <c r="N240" s="26">
        <v>3190000</v>
      </c>
    </row>
    <row r="241" spans="1:14" ht="59.25" customHeight="1" x14ac:dyDescent="0.25">
      <c r="A241" s="60">
        <v>14</v>
      </c>
      <c r="B241" s="19" t="s">
        <v>293</v>
      </c>
      <c r="C241" s="20" t="s">
        <v>186</v>
      </c>
      <c r="D241" s="21" t="s">
        <v>317</v>
      </c>
      <c r="E241" s="24" t="s">
        <v>40</v>
      </c>
      <c r="F241" s="104" t="s">
        <v>323</v>
      </c>
      <c r="G241" s="24" t="s">
        <v>566</v>
      </c>
      <c r="H241" s="26">
        <v>0</v>
      </c>
      <c r="I241" s="26">
        <v>28689000</v>
      </c>
      <c r="J241" s="26">
        <v>0</v>
      </c>
      <c r="K241" s="26">
        <v>26349000</v>
      </c>
      <c r="L241" s="26">
        <v>0</v>
      </c>
      <c r="M241" s="26">
        <v>0</v>
      </c>
      <c r="N241" s="26">
        <v>2340000</v>
      </c>
    </row>
    <row r="242" spans="1:14" ht="54" customHeight="1" x14ac:dyDescent="0.25">
      <c r="A242" s="60">
        <v>15</v>
      </c>
      <c r="B242" s="19" t="s">
        <v>293</v>
      </c>
      <c r="C242" s="20" t="s">
        <v>182</v>
      </c>
      <c r="D242" s="21" t="s">
        <v>318</v>
      </c>
      <c r="E242" s="24" t="s">
        <v>40</v>
      </c>
      <c r="F242" s="104" t="s">
        <v>323</v>
      </c>
      <c r="G242" s="24" t="s">
        <v>570</v>
      </c>
      <c r="H242" s="26">
        <v>0</v>
      </c>
      <c r="I242" s="26">
        <v>26370000</v>
      </c>
      <c r="J242" s="26">
        <v>0</v>
      </c>
      <c r="K242" s="26">
        <v>25870000</v>
      </c>
      <c r="L242" s="26">
        <v>0</v>
      </c>
      <c r="M242" s="26">
        <v>0</v>
      </c>
      <c r="N242" s="26">
        <v>500000</v>
      </c>
    </row>
    <row r="243" spans="1:14" ht="66" customHeight="1" x14ac:dyDescent="0.25">
      <c r="A243" s="60">
        <v>16</v>
      </c>
      <c r="B243" s="19" t="s">
        <v>293</v>
      </c>
      <c r="C243" s="20" t="s">
        <v>182</v>
      </c>
      <c r="D243" s="21" t="s">
        <v>590</v>
      </c>
      <c r="E243" s="24" t="s">
        <v>40</v>
      </c>
      <c r="F243" s="104" t="s">
        <v>324</v>
      </c>
      <c r="G243" s="24" t="s">
        <v>572</v>
      </c>
      <c r="H243" s="26">
        <v>0</v>
      </c>
      <c r="I243" s="26">
        <v>57172000</v>
      </c>
      <c r="J243" s="26">
        <v>0</v>
      </c>
      <c r="K243" s="26">
        <v>20661000</v>
      </c>
      <c r="L243" s="26">
        <v>0</v>
      </c>
      <c r="M243" s="26">
        <v>0</v>
      </c>
      <c r="N243" s="26">
        <v>14524000</v>
      </c>
    </row>
    <row r="244" spans="1:14" ht="72.75" customHeight="1" x14ac:dyDescent="0.25">
      <c r="A244" s="60">
        <v>17</v>
      </c>
      <c r="B244" s="19" t="s">
        <v>293</v>
      </c>
      <c r="C244" s="20" t="s">
        <v>179</v>
      </c>
      <c r="D244" s="21" t="s">
        <v>319</v>
      </c>
      <c r="E244" s="24" t="s">
        <v>40</v>
      </c>
      <c r="F244" s="104" t="s">
        <v>323</v>
      </c>
      <c r="G244" s="24" t="s">
        <v>566</v>
      </c>
      <c r="H244" s="26">
        <v>0</v>
      </c>
      <c r="I244" s="26">
        <v>4832000</v>
      </c>
      <c r="J244" s="26">
        <v>0</v>
      </c>
      <c r="K244" s="26">
        <v>4732000</v>
      </c>
      <c r="L244" s="26">
        <v>0</v>
      </c>
      <c r="M244" s="26">
        <v>0</v>
      </c>
      <c r="N244" s="26">
        <v>100000</v>
      </c>
    </row>
    <row r="245" spans="1:14" ht="68.25" customHeight="1" x14ac:dyDescent="0.25">
      <c r="A245" s="60">
        <v>18</v>
      </c>
      <c r="B245" s="19" t="s">
        <v>293</v>
      </c>
      <c r="C245" s="20" t="s">
        <v>186</v>
      </c>
      <c r="D245" s="21" t="s">
        <v>320</v>
      </c>
      <c r="E245" s="24" t="s">
        <v>40</v>
      </c>
      <c r="F245" s="104" t="s">
        <v>325</v>
      </c>
      <c r="G245" s="24" t="s">
        <v>492</v>
      </c>
      <c r="H245" s="26">
        <v>0</v>
      </c>
      <c r="I245" s="26">
        <v>10065000</v>
      </c>
      <c r="J245" s="26">
        <v>0</v>
      </c>
      <c r="K245" s="26">
        <v>5935000</v>
      </c>
      <c r="L245" s="26">
        <v>0</v>
      </c>
      <c r="M245" s="26">
        <v>0</v>
      </c>
      <c r="N245" s="26">
        <v>1200000</v>
      </c>
    </row>
    <row r="246" spans="1:14" ht="58.5" customHeight="1" x14ac:dyDescent="0.25">
      <c r="A246" s="60">
        <v>19</v>
      </c>
      <c r="B246" s="19" t="s">
        <v>293</v>
      </c>
      <c r="C246" s="20" t="s">
        <v>326</v>
      </c>
      <c r="D246" s="21" t="s">
        <v>327</v>
      </c>
      <c r="E246" s="24" t="s">
        <v>40</v>
      </c>
      <c r="F246" s="104" t="s">
        <v>329</v>
      </c>
      <c r="G246" s="24" t="s">
        <v>437</v>
      </c>
      <c r="H246" s="26">
        <v>0</v>
      </c>
      <c r="I246" s="26">
        <v>4000000</v>
      </c>
      <c r="J246" s="26">
        <v>0</v>
      </c>
      <c r="K246" s="26">
        <v>0</v>
      </c>
      <c r="L246" s="26">
        <v>0</v>
      </c>
      <c r="M246" s="26">
        <v>0</v>
      </c>
      <c r="N246" s="26">
        <v>2000000</v>
      </c>
    </row>
    <row r="247" spans="1:14" ht="64.5" customHeight="1" x14ac:dyDescent="0.25">
      <c r="A247" s="60">
        <v>20</v>
      </c>
      <c r="B247" s="19" t="s">
        <v>293</v>
      </c>
      <c r="C247" s="20" t="s">
        <v>185</v>
      </c>
      <c r="D247" s="21" t="s">
        <v>328</v>
      </c>
      <c r="E247" s="24" t="s">
        <v>40</v>
      </c>
      <c r="F247" s="104" t="s">
        <v>297</v>
      </c>
      <c r="G247" s="24" t="s">
        <v>156</v>
      </c>
      <c r="H247" s="26">
        <v>0</v>
      </c>
      <c r="I247" s="26">
        <v>11293000</v>
      </c>
      <c r="J247" s="26">
        <v>0</v>
      </c>
      <c r="K247" s="26">
        <v>9293000</v>
      </c>
      <c r="L247" s="26">
        <v>0</v>
      </c>
      <c r="M247" s="26">
        <v>0</v>
      </c>
      <c r="N247" s="26">
        <v>2000000</v>
      </c>
    </row>
    <row r="248" spans="1:14" ht="60" customHeight="1" x14ac:dyDescent="0.25">
      <c r="A248" s="60">
        <v>21</v>
      </c>
      <c r="B248" s="19" t="s">
        <v>293</v>
      </c>
      <c r="C248" s="20" t="s">
        <v>79</v>
      </c>
      <c r="D248" s="21" t="s">
        <v>331</v>
      </c>
      <c r="E248" s="24" t="s">
        <v>40</v>
      </c>
      <c r="F248" s="104" t="s">
        <v>322</v>
      </c>
      <c r="G248" s="24" t="s">
        <v>562</v>
      </c>
      <c r="H248" s="26">
        <v>3235800000</v>
      </c>
      <c r="I248" s="26">
        <v>3818244000</v>
      </c>
      <c r="J248" s="26">
        <v>1747338052</v>
      </c>
      <c r="K248" s="26">
        <v>1909135909</v>
      </c>
      <c r="L248" s="26">
        <v>0</v>
      </c>
      <c r="M248" s="26">
        <v>1488461948</v>
      </c>
      <c r="N248" s="26">
        <v>1909108091</v>
      </c>
    </row>
    <row r="249" spans="1:14" ht="60" customHeight="1" x14ac:dyDescent="0.25">
      <c r="A249" s="60">
        <v>22</v>
      </c>
      <c r="B249" s="19" t="s">
        <v>293</v>
      </c>
      <c r="C249" s="20" t="s">
        <v>178</v>
      </c>
      <c r="D249" s="21" t="s">
        <v>332</v>
      </c>
      <c r="E249" s="24" t="s">
        <v>40</v>
      </c>
      <c r="F249" s="104" t="s">
        <v>334</v>
      </c>
      <c r="G249" s="24" t="s">
        <v>184</v>
      </c>
      <c r="H249" s="26">
        <v>0</v>
      </c>
      <c r="I249" s="26">
        <v>48270000</v>
      </c>
      <c r="J249" s="26"/>
      <c r="K249" s="26">
        <v>15270000</v>
      </c>
      <c r="L249" s="26">
        <v>0</v>
      </c>
      <c r="M249" s="26">
        <v>0</v>
      </c>
      <c r="N249" s="26">
        <v>11000000</v>
      </c>
    </row>
    <row r="250" spans="1:14" ht="65.25" customHeight="1" x14ac:dyDescent="0.25">
      <c r="A250" s="60">
        <v>23</v>
      </c>
      <c r="B250" s="19" t="s">
        <v>293</v>
      </c>
      <c r="C250" s="20" t="s">
        <v>330</v>
      </c>
      <c r="D250" s="21" t="s">
        <v>333</v>
      </c>
      <c r="E250" s="24" t="s">
        <v>42</v>
      </c>
      <c r="F250" s="104" t="s">
        <v>151</v>
      </c>
      <c r="G250" s="24" t="s">
        <v>429</v>
      </c>
      <c r="H250" s="26">
        <v>0</v>
      </c>
      <c r="I250" s="26">
        <v>1000000</v>
      </c>
      <c r="J250" s="26">
        <v>0</v>
      </c>
      <c r="K250" s="26">
        <v>0</v>
      </c>
      <c r="L250" s="26">
        <v>0</v>
      </c>
      <c r="M250" s="26">
        <v>0</v>
      </c>
      <c r="N250" s="26">
        <v>1000000</v>
      </c>
    </row>
    <row r="251" spans="1:14" ht="67.5" customHeight="1" x14ac:dyDescent="0.25">
      <c r="A251" s="60">
        <v>24</v>
      </c>
      <c r="B251" s="19" t="s">
        <v>293</v>
      </c>
      <c r="C251" s="20" t="s">
        <v>79</v>
      </c>
      <c r="D251" s="21" t="s">
        <v>336</v>
      </c>
      <c r="E251" s="24" t="s">
        <v>40</v>
      </c>
      <c r="F251" s="104" t="s">
        <v>341</v>
      </c>
      <c r="G251" s="24" t="s">
        <v>180</v>
      </c>
      <c r="H251" s="26">
        <v>95000000</v>
      </c>
      <c r="I251" s="26">
        <v>112100000</v>
      </c>
      <c r="J251" s="26">
        <v>0</v>
      </c>
      <c r="K251" s="26">
        <v>0</v>
      </c>
      <c r="L251" s="26">
        <v>0</v>
      </c>
      <c r="M251" s="26">
        <v>95000000</v>
      </c>
      <c r="N251" s="26">
        <v>112100000</v>
      </c>
    </row>
    <row r="252" spans="1:14" ht="77.25" customHeight="1" x14ac:dyDescent="0.25">
      <c r="A252" s="60">
        <v>25</v>
      </c>
      <c r="B252" s="19" t="s">
        <v>293</v>
      </c>
      <c r="C252" s="20" t="s">
        <v>179</v>
      </c>
      <c r="D252" s="21" t="s">
        <v>337</v>
      </c>
      <c r="E252" s="24" t="s">
        <v>40</v>
      </c>
      <c r="F252" s="104" t="s">
        <v>323</v>
      </c>
      <c r="G252" s="24" t="s">
        <v>118</v>
      </c>
      <c r="H252" s="26">
        <v>0</v>
      </c>
      <c r="I252" s="26">
        <v>17694000</v>
      </c>
      <c r="J252" s="26">
        <v>0</v>
      </c>
      <c r="K252" s="26">
        <v>8506000</v>
      </c>
      <c r="L252" s="26">
        <v>0</v>
      </c>
      <c r="M252" s="26">
        <v>0</v>
      </c>
      <c r="N252" s="26">
        <v>5000000</v>
      </c>
    </row>
    <row r="253" spans="1:14" ht="58.5" customHeight="1" x14ac:dyDescent="0.25">
      <c r="A253" s="60">
        <v>26</v>
      </c>
      <c r="B253" s="19" t="s">
        <v>293</v>
      </c>
      <c r="C253" s="20" t="s">
        <v>186</v>
      </c>
      <c r="D253" s="21" t="s">
        <v>338</v>
      </c>
      <c r="E253" s="24" t="s">
        <v>40</v>
      </c>
      <c r="F253" s="104" t="s">
        <v>567</v>
      </c>
      <c r="G253" s="24" t="s">
        <v>568</v>
      </c>
      <c r="H253" s="26">
        <v>0</v>
      </c>
      <c r="I253" s="26">
        <v>12534000</v>
      </c>
      <c r="J253" s="26">
        <v>0</v>
      </c>
      <c r="K253" s="26">
        <v>0</v>
      </c>
      <c r="L253" s="26">
        <v>0</v>
      </c>
      <c r="M253" s="26">
        <v>0</v>
      </c>
      <c r="N253" s="26">
        <v>10500000</v>
      </c>
    </row>
    <row r="254" spans="1:14" ht="49.5" customHeight="1" x14ac:dyDescent="0.25">
      <c r="A254" s="60">
        <v>27</v>
      </c>
      <c r="B254" s="19" t="s">
        <v>293</v>
      </c>
      <c r="C254" s="20" t="s">
        <v>335</v>
      </c>
      <c r="D254" s="21" t="s">
        <v>339</v>
      </c>
      <c r="E254" s="24" t="s">
        <v>340</v>
      </c>
      <c r="F254" s="104" t="s">
        <v>342</v>
      </c>
      <c r="G254" s="24" t="s">
        <v>568</v>
      </c>
      <c r="H254" s="26">
        <v>0</v>
      </c>
      <c r="I254" s="26">
        <v>230870000</v>
      </c>
      <c r="J254" s="26">
        <v>0</v>
      </c>
      <c r="K254" s="26">
        <v>49832000</v>
      </c>
      <c r="L254" s="26">
        <v>0</v>
      </c>
      <c r="M254" s="26">
        <v>0</v>
      </c>
      <c r="N254" s="26">
        <v>10981000</v>
      </c>
    </row>
    <row r="255" spans="1:14" ht="61.5" customHeight="1" x14ac:dyDescent="0.25">
      <c r="A255" s="60">
        <v>28</v>
      </c>
      <c r="B255" s="19" t="s">
        <v>293</v>
      </c>
      <c r="C255" s="20" t="s">
        <v>219</v>
      </c>
      <c r="D255" s="21" t="s">
        <v>343</v>
      </c>
      <c r="E255" s="24" t="s">
        <v>40</v>
      </c>
      <c r="F255" s="104" t="s">
        <v>347</v>
      </c>
      <c r="G255" s="24" t="s">
        <v>429</v>
      </c>
      <c r="H255" s="26">
        <v>0</v>
      </c>
      <c r="I255" s="26">
        <v>1000000</v>
      </c>
      <c r="J255" s="26">
        <v>0</v>
      </c>
      <c r="K255" s="26">
        <v>0</v>
      </c>
      <c r="L255" s="26"/>
      <c r="M255" s="26">
        <v>0</v>
      </c>
      <c r="N255" s="26">
        <v>1000000</v>
      </c>
    </row>
    <row r="256" spans="1:14" ht="62.25" customHeight="1" x14ac:dyDescent="0.25">
      <c r="A256" s="60">
        <v>29</v>
      </c>
      <c r="B256" s="19" t="s">
        <v>293</v>
      </c>
      <c r="C256" s="20" t="s">
        <v>186</v>
      </c>
      <c r="D256" s="21" t="s">
        <v>344</v>
      </c>
      <c r="E256" s="24" t="s">
        <v>40</v>
      </c>
      <c r="F256" s="104" t="s">
        <v>297</v>
      </c>
      <c r="G256" s="24" t="s">
        <v>429</v>
      </c>
      <c r="H256" s="26">
        <v>0</v>
      </c>
      <c r="I256" s="26">
        <v>458000</v>
      </c>
      <c r="J256" s="26">
        <v>0</v>
      </c>
      <c r="K256" s="26">
        <v>0</v>
      </c>
      <c r="L256" s="26">
        <v>0</v>
      </c>
      <c r="M256" s="26">
        <v>0</v>
      </c>
      <c r="N256" s="26">
        <v>458000</v>
      </c>
    </row>
    <row r="257" spans="1:14" ht="54" customHeight="1" x14ac:dyDescent="0.25">
      <c r="A257" s="60">
        <v>30</v>
      </c>
      <c r="B257" s="19" t="s">
        <v>293</v>
      </c>
      <c r="C257" s="20" t="s">
        <v>186</v>
      </c>
      <c r="D257" s="21" t="s">
        <v>573</v>
      </c>
      <c r="E257" s="107" t="s">
        <v>40</v>
      </c>
      <c r="F257" s="104" t="s">
        <v>347</v>
      </c>
      <c r="G257" s="24" t="s">
        <v>429</v>
      </c>
      <c r="H257" s="26">
        <v>0</v>
      </c>
      <c r="I257" s="26">
        <v>1501000</v>
      </c>
      <c r="J257" s="105">
        <v>0</v>
      </c>
      <c r="K257" s="105">
        <v>0</v>
      </c>
      <c r="L257" s="26">
        <v>0</v>
      </c>
      <c r="M257" s="26">
        <v>0</v>
      </c>
      <c r="N257" s="26">
        <v>1501000</v>
      </c>
    </row>
    <row r="258" spans="1:14" ht="54" customHeight="1" x14ac:dyDescent="0.25">
      <c r="A258" s="60">
        <v>31</v>
      </c>
      <c r="B258" s="19" t="s">
        <v>293</v>
      </c>
      <c r="C258" s="20" t="s">
        <v>182</v>
      </c>
      <c r="D258" s="21" t="s">
        <v>343</v>
      </c>
      <c r="E258" s="24" t="s">
        <v>40</v>
      </c>
      <c r="F258" s="104" t="s">
        <v>347</v>
      </c>
      <c r="G258" s="26" t="s">
        <v>429</v>
      </c>
      <c r="H258" s="26">
        <v>0</v>
      </c>
      <c r="I258" s="26">
        <v>1524000</v>
      </c>
      <c r="J258" s="26">
        <v>0</v>
      </c>
      <c r="K258" s="26">
        <v>0</v>
      </c>
      <c r="L258" s="26">
        <v>0</v>
      </c>
      <c r="M258" s="26">
        <v>0</v>
      </c>
      <c r="N258" s="26">
        <v>1524000</v>
      </c>
    </row>
    <row r="259" spans="1:14" ht="86.25" customHeight="1" x14ac:dyDescent="0.25">
      <c r="A259" s="60">
        <v>32</v>
      </c>
      <c r="B259" s="19" t="s">
        <v>293</v>
      </c>
      <c r="C259" s="20" t="s">
        <v>182</v>
      </c>
      <c r="D259" s="21" t="s">
        <v>633</v>
      </c>
      <c r="E259" s="24" t="s">
        <v>40</v>
      </c>
      <c r="F259" s="104" t="s">
        <v>571</v>
      </c>
      <c r="G259" s="24" t="s">
        <v>566</v>
      </c>
      <c r="H259" s="26">
        <v>0</v>
      </c>
      <c r="I259" s="26">
        <v>18231000</v>
      </c>
      <c r="J259" s="26">
        <v>0</v>
      </c>
      <c r="K259" s="26">
        <v>18229000</v>
      </c>
      <c r="L259" s="26">
        <v>0</v>
      </c>
      <c r="M259" s="26">
        <v>0</v>
      </c>
      <c r="N259" s="26">
        <v>2000</v>
      </c>
    </row>
    <row r="260" spans="1:14" ht="68.25" customHeight="1" x14ac:dyDescent="0.25">
      <c r="A260" s="60">
        <v>33</v>
      </c>
      <c r="B260" s="19" t="s">
        <v>293</v>
      </c>
      <c r="C260" s="20" t="s">
        <v>235</v>
      </c>
      <c r="D260" s="21" t="s">
        <v>343</v>
      </c>
      <c r="E260" s="24" t="s">
        <v>40</v>
      </c>
      <c r="F260" s="104" t="s">
        <v>347</v>
      </c>
      <c r="G260" s="24" t="s">
        <v>429</v>
      </c>
      <c r="H260" s="26">
        <v>0</v>
      </c>
      <c r="I260" s="26">
        <v>5332000</v>
      </c>
      <c r="J260" s="26">
        <v>0</v>
      </c>
      <c r="K260" s="26">
        <v>0</v>
      </c>
      <c r="L260" s="26">
        <v>0</v>
      </c>
      <c r="M260" s="26">
        <v>0</v>
      </c>
      <c r="N260" s="26">
        <v>5332000</v>
      </c>
    </row>
    <row r="261" spans="1:14" ht="54" customHeight="1" x14ac:dyDescent="0.25">
      <c r="A261" s="60">
        <v>34</v>
      </c>
      <c r="B261" s="19" t="s">
        <v>293</v>
      </c>
      <c r="C261" s="20" t="s">
        <v>179</v>
      </c>
      <c r="D261" s="21" t="s">
        <v>345</v>
      </c>
      <c r="E261" s="24" t="s">
        <v>40</v>
      </c>
      <c r="F261" s="104" t="s">
        <v>303</v>
      </c>
      <c r="G261" s="24" t="s">
        <v>429</v>
      </c>
      <c r="H261" s="26">
        <v>0</v>
      </c>
      <c r="I261" s="26">
        <v>250000</v>
      </c>
      <c r="J261" s="26">
        <v>0</v>
      </c>
      <c r="K261" s="26">
        <v>0</v>
      </c>
      <c r="L261" s="26">
        <v>0</v>
      </c>
      <c r="M261" s="26">
        <v>0</v>
      </c>
      <c r="N261" s="26">
        <v>250000</v>
      </c>
    </row>
    <row r="262" spans="1:14" ht="57" customHeight="1" x14ac:dyDescent="0.25">
      <c r="A262" s="60">
        <v>35</v>
      </c>
      <c r="B262" s="19" t="s">
        <v>293</v>
      </c>
      <c r="C262" s="20" t="s">
        <v>179</v>
      </c>
      <c r="D262" s="21" t="s">
        <v>343</v>
      </c>
      <c r="E262" s="24" t="s">
        <v>40</v>
      </c>
      <c r="F262" s="104" t="s">
        <v>347</v>
      </c>
      <c r="G262" s="24" t="s">
        <v>429</v>
      </c>
      <c r="H262" s="26">
        <v>0</v>
      </c>
      <c r="I262" s="26">
        <v>10060000</v>
      </c>
      <c r="J262" s="26">
        <v>0</v>
      </c>
      <c r="K262" s="26">
        <v>0</v>
      </c>
      <c r="L262" s="26">
        <v>0</v>
      </c>
      <c r="M262" s="26">
        <v>0</v>
      </c>
      <c r="N262" s="26">
        <v>10060000</v>
      </c>
    </row>
    <row r="263" spans="1:14" ht="69" customHeight="1" x14ac:dyDescent="0.25">
      <c r="A263" s="60">
        <v>36</v>
      </c>
      <c r="B263" s="19" t="s">
        <v>293</v>
      </c>
      <c r="C263" s="20" t="s">
        <v>330</v>
      </c>
      <c r="D263" s="21" t="s">
        <v>167</v>
      </c>
      <c r="E263" s="24" t="s">
        <v>42</v>
      </c>
      <c r="F263" s="104" t="s">
        <v>348</v>
      </c>
      <c r="G263" s="24" t="s">
        <v>429</v>
      </c>
      <c r="H263" s="26">
        <v>0</v>
      </c>
      <c r="I263" s="26">
        <v>23466000</v>
      </c>
      <c r="J263" s="26">
        <v>0</v>
      </c>
      <c r="K263" s="26">
        <v>0</v>
      </c>
      <c r="L263" s="26">
        <v>0</v>
      </c>
      <c r="M263" s="26">
        <v>0</v>
      </c>
      <c r="N263" s="26">
        <v>23466000</v>
      </c>
    </row>
    <row r="264" spans="1:14" ht="66" customHeight="1" x14ac:dyDescent="0.25">
      <c r="A264" s="60">
        <v>37</v>
      </c>
      <c r="B264" s="19" t="s">
        <v>293</v>
      </c>
      <c r="C264" s="20" t="s">
        <v>186</v>
      </c>
      <c r="D264" s="21" t="s">
        <v>346</v>
      </c>
      <c r="E264" s="24" t="s">
        <v>40</v>
      </c>
      <c r="F264" s="104" t="s">
        <v>349</v>
      </c>
      <c r="G264" s="24" t="s">
        <v>248</v>
      </c>
      <c r="H264" s="26">
        <v>0</v>
      </c>
      <c r="I264" s="26">
        <v>825000</v>
      </c>
      <c r="J264" s="26">
        <v>0</v>
      </c>
      <c r="K264" s="26">
        <v>272000</v>
      </c>
      <c r="L264" s="26">
        <v>0</v>
      </c>
      <c r="M264" s="26">
        <v>0</v>
      </c>
      <c r="N264" s="26">
        <v>300000</v>
      </c>
    </row>
    <row r="265" spans="1:14" ht="38.25" customHeight="1" x14ac:dyDescent="0.25">
      <c r="A265" s="220" t="s">
        <v>0</v>
      </c>
      <c r="B265" s="220"/>
      <c r="C265" s="220"/>
      <c r="D265" s="220"/>
      <c r="E265" s="220"/>
      <c r="F265" s="220"/>
      <c r="G265" s="220"/>
      <c r="H265" s="135">
        <f t="shared" ref="H265:N265" si="5">SUM(H228:H264)</f>
        <v>4008766000</v>
      </c>
      <c r="I265" s="135">
        <f t="shared" si="5"/>
        <v>8368003000</v>
      </c>
      <c r="J265" s="135">
        <f t="shared" si="5"/>
        <v>1747338052</v>
      </c>
      <c r="K265" s="135">
        <f t="shared" si="5"/>
        <v>3680222193</v>
      </c>
      <c r="L265" s="135">
        <f t="shared" si="5"/>
        <v>0</v>
      </c>
      <c r="M265" s="135">
        <f t="shared" si="5"/>
        <v>1583462948</v>
      </c>
      <c r="N265" s="135">
        <f t="shared" si="5"/>
        <v>2433343091</v>
      </c>
    </row>
    <row r="266" spans="1:14" ht="0.75" customHeight="1" x14ac:dyDescent="0.25">
      <c r="A266" s="231" t="s">
        <v>620</v>
      </c>
      <c r="B266" s="231"/>
      <c r="C266" s="231"/>
      <c r="D266" s="231"/>
      <c r="E266" s="231"/>
      <c r="F266" s="231"/>
      <c r="G266" s="231"/>
      <c r="H266" s="109"/>
      <c r="I266" s="109">
        <f t="shared" ref="I266:N266" si="6">I264+I262+I261+I260+I259+I258+I257+I256+I255+I253+I252+I251+I249+I248+I247+I246+I245+I244+I243+I242+I241+I240+I239+I237+I236+I235+I234+I232+I231+I230+I229+I228</f>
        <v>5317246000</v>
      </c>
      <c r="J266" s="109">
        <f t="shared" si="6"/>
        <v>1747338052</v>
      </c>
      <c r="K266" s="109">
        <f t="shared" si="6"/>
        <v>2266248909</v>
      </c>
      <c r="L266" s="109">
        <f t="shared" si="6"/>
        <v>0</v>
      </c>
      <c r="M266" s="109">
        <f t="shared" si="6"/>
        <v>1583462948</v>
      </c>
      <c r="N266" s="109">
        <f t="shared" si="6"/>
        <v>2107896091</v>
      </c>
    </row>
    <row r="267" spans="1:14" ht="30" customHeight="1" x14ac:dyDescent="0.25">
      <c r="A267" s="221"/>
      <c r="B267" s="221"/>
      <c r="C267" s="221"/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</row>
    <row r="268" spans="1:14" ht="61.5" customHeight="1" x14ac:dyDescent="0.25">
      <c r="A268" s="222" t="s">
        <v>350</v>
      </c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</row>
    <row r="269" spans="1:14" ht="79.5" customHeight="1" x14ac:dyDescent="0.25">
      <c r="A269" s="60">
        <v>1</v>
      </c>
      <c r="B269" s="38" t="s">
        <v>351</v>
      </c>
      <c r="C269" s="46" t="s">
        <v>352</v>
      </c>
      <c r="D269" s="47" t="s">
        <v>353</v>
      </c>
      <c r="E269" s="42" t="s">
        <v>40</v>
      </c>
      <c r="F269" s="104" t="s">
        <v>364</v>
      </c>
      <c r="G269" s="42" t="s">
        <v>498</v>
      </c>
      <c r="H269" s="44">
        <v>0</v>
      </c>
      <c r="I269" s="44">
        <v>459567388</v>
      </c>
      <c r="J269" s="44">
        <v>0</v>
      </c>
      <c r="K269" s="44">
        <v>5821268</v>
      </c>
      <c r="L269" s="44">
        <v>0</v>
      </c>
      <c r="M269" s="44">
        <v>0</v>
      </c>
      <c r="N269" s="44">
        <v>334000000</v>
      </c>
    </row>
    <row r="270" spans="1:14" ht="48.75" customHeight="1" x14ac:dyDescent="0.25">
      <c r="A270" s="60">
        <v>2</v>
      </c>
      <c r="B270" s="38" t="s">
        <v>351</v>
      </c>
      <c r="C270" s="41" t="s">
        <v>355</v>
      </c>
      <c r="D270" s="47" t="s">
        <v>358</v>
      </c>
      <c r="E270" s="172" t="s">
        <v>42</v>
      </c>
      <c r="F270" s="41" t="s">
        <v>243</v>
      </c>
      <c r="G270" s="42" t="s">
        <v>156</v>
      </c>
      <c r="H270" s="44">
        <v>0</v>
      </c>
      <c r="I270" s="44">
        <v>273000000</v>
      </c>
      <c r="J270" s="44">
        <v>0</v>
      </c>
      <c r="K270" s="44">
        <v>158300000</v>
      </c>
      <c r="L270" s="44">
        <v>0</v>
      </c>
      <c r="M270" s="44">
        <v>0</v>
      </c>
      <c r="N270" s="44">
        <v>86700000</v>
      </c>
    </row>
    <row r="271" spans="1:14" ht="52.5" customHeight="1" x14ac:dyDescent="0.25">
      <c r="A271" s="60">
        <v>3</v>
      </c>
      <c r="B271" s="38" t="s">
        <v>351</v>
      </c>
      <c r="C271" s="41" t="s">
        <v>356</v>
      </c>
      <c r="D271" s="47" t="s">
        <v>353</v>
      </c>
      <c r="E271" s="172" t="s">
        <v>40</v>
      </c>
      <c r="F271" s="41" t="s">
        <v>354</v>
      </c>
      <c r="G271" s="42" t="s">
        <v>498</v>
      </c>
      <c r="H271" s="44">
        <v>0</v>
      </c>
      <c r="I271" s="44">
        <v>3500000</v>
      </c>
      <c r="J271" s="44">
        <v>0</v>
      </c>
      <c r="K271" s="44">
        <v>0</v>
      </c>
      <c r="L271" s="44">
        <v>0</v>
      </c>
      <c r="M271" s="44">
        <v>0</v>
      </c>
      <c r="N271" s="44">
        <v>3500000</v>
      </c>
    </row>
    <row r="272" spans="1:14" ht="53.25" customHeight="1" x14ac:dyDescent="0.25">
      <c r="A272" s="60">
        <v>4</v>
      </c>
      <c r="B272" s="38" t="s">
        <v>351</v>
      </c>
      <c r="C272" s="41" t="s">
        <v>357</v>
      </c>
      <c r="D272" s="47" t="s">
        <v>359</v>
      </c>
      <c r="E272" s="172" t="s">
        <v>362</v>
      </c>
      <c r="F272" s="41" t="s">
        <v>365</v>
      </c>
      <c r="G272" s="42" t="s">
        <v>417</v>
      </c>
      <c r="H272" s="44">
        <v>0</v>
      </c>
      <c r="I272" s="44">
        <v>33000000</v>
      </c>
      <c r="J272" s="44">
        <v>0</v>
      </c>
      <c r="K272" s="44">
        <v>0</v>
      </c>
      <c r="L272" s="44">
        <v>0</v>
      </c>
      <c r="M272" s="44">
        <v>0</v>
      </c>
      <c r="N272" s="44">
        <v>33000000</v>
      </c>
    </row>
    <row r="273" spans="1:14" ht="60.75" customHeight="1" x14ac:dyDescent="0.25">
      <c r="A273" s="60">
        <v>5</v>
      </c>
      <c r="B273" s="38" t="s">
        <v>351</v>
      </c>
      <c r="C273" s="48" t="s">
        <v>357</v>
      </c>
      <c r="D273" s="49" t="s">
        <v>360</v>
      </c>
      <c r="E273" s="42" t="s">
        <v>363</v>
      </c>
      <c r="F273" s="50" t="s">
        <v>233</v>
      </c>
      <c r="G273" s="42" t="s">
        <v>417</v>
      </c>
      <c r="H273" s="44">
        <v>0</v>
      </c>
      <c r="I273" s="44">
        <v>100000000</v>
      </c>
      <c r="J273" s="44">
        <v>0</v>
      </c>
      <c r="K273" s="44">
        <v>0</v>
      </c>
      <c r="L273" s="44">
        <v>0</v>
      </c>
      <c r="M273" s="44">
        <v>0</v>
      </c>
      <c r="N273" s="44">
        <v>100000000</v>
      </c>
    </row>
    <row r="274" spans="1:14" ht="48" customHeight="1" x14ac:dyDescent="0.25">
      <c r="A274" s="60">
        <v>6</v>
      </c>
      <c r="B274" s="38" t="s">
        <v>351</v>
      </c>
      <c r="C274" s="48" t="s">
        <v>357</v>
      </c>
      <c r="D274" s="21" t="s">
        <v>558</v>
      </c>
      <c r="E274" s="42" t="s">
        <v>40</v>
      </c>
      <c r="F274" s="104" t="s">
        <v>559</v>
      </c>
      <c r="G274" s="42" t="s">
        <v>524</v>
      </c>
      <c r="H274" s="26">
        <v>0</v>
      </c>
      <c r="I274" s="26">
        <v>180000000</v>
      </c>
      <c r="J274" s="26">
        <v>0</v>
      </c>
      <c r="K274" s="26">
        <v>0</v>
      </c>
      <c r="L274" s="26"/>
      <c r="M274" s="26">
        <v>0</v>
      </c>
      <c r="N274" s="26">
        <v>25000000</v>
      </c>
    </row>
    <row r="275" spans="1:14" ht="71.25" customHeight="1" x14ac:dyDescent="0.25">
      <c r="A275" s="60">
        <v>7</v>
      </c>
      <c r="B275" s="38" t="s">
        <v>351</v>
      </c>
      <c r="C275" s="48" t="s">
        <v>352</v>
      </c>
      <c r="D275" s="49" t="s">
        <v>167</v>
      </c>
      <c r="E275" s="42" t="s">
        <v>40</v>
      </c>
      <c r="F275" s="104" t="s">
        <v>263</v>
      </c>
      <c r="G275" s="42" t="s">
        <v>429</v>
      </c>
      <c r="H275" s="26">
        <v>0</v>
      </c>
      <c r="I275" s="26">
        <v>35370000</v>
      </c>
      <c r="J275" s="26">
        <v>0</v>
      </c>
      <c r="K275" s="26">
        <v>0</v>
      </c>
      <c r="L275" s="26">
        <v>0</v>
      </c>
      <c r="M275" s="26">
        <v>0</v>
      </c>
      <c r="N275" s="26">
        <v>35370000</v>
      </c>
    </row>
    <row r="276" spans="1:14" ht="97.5" customHeight="1" x14ac:dyDescent="0.25">
      <c r="A276" s="60">
        <v>8</v>
      </c>
      <c r="B276" s="38" t="s">
        <v>351</v>
      </c>
      <c r="C276" s="48" t="s">
        <v>560</v>
      </c>
      <c r="D276" s="49" t="s">
        <v>167</v>
      </c>
      <c r="E276" s="24" t="s">
        <v>40</v>
      </c>
      <c r="F276" s="50" t="s">
        <v>561</v>
      </c>
      <c r="G276" s="42" t="s">
        <v>429</v>
      </c>
      <c r="H276" s="26">
        <v>0</v>
      </c>
      <c r="I276" s="26">
        <v>6000000</v>
      </c>
      <c r="J276" s="26">
        <v>0</v>
      </c>
      <c r="K276" s="26">
        <v>0</v>
      </c>
      <c r="L276" s="26">
        <v>0</v>
      </c>
      <c r="M276" s="26">
        <v>0</v>
      </c>
      <c r="N276" s="26">
        <v>6000000</v>
      </c>
    </row>
    <row r="277" spans="1:14" s="17" customFormat="1" ht="73.5" customHeight="1" x14ac:dyDescent="0.25">
      <c r="A277" s="111">
        <v>9</v>
      </c>
      <c r="B277" s="112" t="s">
        <v>351</v>
      </c>
      <c r="C277" s="115" t="s">
        <v>356</v>
      </c>
      <c r="D277" s="116" t="s">
        <v>361</v>
      </c>
      <c r="E277" s="45" t="s">
        <v>42</v>
      </c>
      <c r="F277" s="133" t="s">
        <v>366</v>
      </c>
      <c r="G277" s="45" t="s">
        <v>419</v>
      </c>
      <c r="H277" s="31">
        <v>0</v>
      </c>
      <c r="I277" s="31">
        <v>33276000</v>
      </c>
      <c r="J277" s="31">
        <v>0</v>
      </c>
      <c r="K277" s="31">
        <v>10223000</v>
      </c>
      <c r="L277" s="31">
        <v>0</v>
      </c>
      <c r="M277" s="31">
        <v>0</v>
      </c>
      <c r="N277" s="31">
        <v>16025000</v>
      </c>
    </row>
    <row r="278" spans="1:14" ht="50.25" customHeight="1" x14ac:dyDescent="0.25">
      <c r="A278" s="220" t="s">
        <v>0</v>
      </c>
      <c r="B278" s="220"/>
      <c r="C278" s="220"/>
      <c r="D278" s="220"/>
      <c r="E278" s="220"/>
      <c r="F278" s="220"/>
      <c r="G278" s="220"/>
      <c r="H278" s="135">
        <f t="shared" ref="H278:N278" si="7">SUM(H269:H277)</f>
        <v>0</v>
      </c>
      <c r="I278" s="135">
        <f t="shared" si="7"/>
        <v>1123713388</v>
      </c>
      <c r="J278" s="135">
        <f t="shared" si="7"/>
        <v>0</v>
      </c>
      <c r="K278" s="135">
        <f t="shared" si="7"/>
        <v>174344268</v>
      </c>
      <c r="L278" s="135">
        <f t="shared" si="7"/>
        <v>0</v>
      </c>
      <c r="M278" s="135">
        <f t="shared" si="7"/>
        <v>0</v>
      </c>
      <c r="N278" s="135">
        <f t="shared" si="7"/>
        <v>639595000</v>
      </c>
    </row>
    <row r="279" spans="1:14" ht="18.75" hidden="1" customHeight="1" x14ac:dyDescent="0.25">
      <c r="A279" s="223" t="s">
        <v>620</v>
      </c>
      <c r="B279" s="224"/>
      <c r="C279" s="224"/>
      <c r="D279" s="224"/>
      <c r="E279" s="224"/>
      <c r="F279" s="224"/>
      <c r="G279" s="225"/>
      <c r="H279" s="131"/>
      <c r="I279" s="131">
        <f t="shared" ref="I279:N279" si="8">I276+I275+I274+I271+I269</f>
        <v>684437388</v>
      </c>
      <c r="J279" s="131">
        <f t="shared" si="8"/>
        <v>0</v>
      </c>
      <c r="K279" s="131">
        <f t="shared" si="8"/>
        <v>5821268</v>
      </c>
      <c r="L279" s="131">
        <f t="shared" si="8"/>
        <v>0</v>
      </c>
      <c r="M279" s="131">
        <f t="shared" si="8"/>
        <v>0</v>
      </c>
      <c r="N279" s="131">
        <f t="shared" si="8"/>
        <v>403870000</v>
      </c>
    </row>
    <row r="280" spans="1:14" ht="31.5" customHeight="1" x14ac:dyDescent="0.25">
      <c r="A280" s="221"/>
      <c r="B280" s="221"/>
      <c r="C280" s="221"/>
      <c r="D280" s="221"/>
      <c r="E280" s="221"/>
      <c r="F280" s="221"/>
      <c r="G280" s="221"/>
      <c r="H280" s="221"/>
      <c r="I280" s="221"/>
      <c r="J280" s="221"/>
      <c r="K280" s="221"/>
      <c r="L280" s="221"/>
      <c r="M280" s="221"/>
      <c r="N280" s="221"/>
    </row>
    <row r="281" spans="1:14" ht="61.5" customHeight="1" x14ac:dyDescent="0.25">
      <c r="A281" s="222" t="s">
        <v>367</v>
      </c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  <c r="N281" s="222"/>
    </row>
    <row r="282" spans="1:14" ht="114.75" customHeight="1" x14ac:dyDescent="0.25">
      <c r="A282" s="60">
        <v>1</v>
      </c>
      <c r="B282" s="19" t="s">
        <v>368</v>
      </c>
      <c r="C282" s="20" t="s">
        <v>369</v>
      </c>
      <c r="D282" s="21" t="s">
        <v>371</v>
      </c>
      <c r="E282" s="24" t="s">
        <v>40</v>
      </c>
      <c r="F282" s="104" t="s">
        <v>634</v>
      </c>
      <c r="G282" s="24" t="s">
        <v>90</v>
      </c>
      <c r="H282" s="26">
        <v>0</v>
      </c>
      <c r="I282" s="26">
        <v>4754935000</v>
      </c>
      <c r="J282" s="26">
        <v>0</v>
      </c>
      <c r="K282" s="26">
        <v>978060000</v>
      </c>
      <c r="L282" s="26">
        <v>0</v>
      </c>
      <c r="M282" s="26">
        <v>0</v>
      </c>
      <c r="N282" s="26">
        <v>1856786000</v>
      </c>
    </row>
    <row r="283" spans="1:14" ht="92.25" customHeight="1" x14ac:dyDescent="0.25">
      <c r="A283" s="60">
        <v>2</v>
      </c>
      <c r="B283" s="19" t="s">
        <v>368</v>
      </c>
      <c r="C283" s="20" t="s">
        <v>369</v>
      </c>
      <c r="D283" s="21" t="s">
        <v>422</v>
      </c>
      <c r="E283" s="24" t="s">
        <v>40</v>
      </c>
      <c r="F283" s="104" t="s">
        <v>423</v>
      </c>
      <c r="G283" s="24" t="s">
        <v>419</v>
      </c>
      <c r="H283" s="26">
        <v>0</v>
      </c>
      <c r="I283" s="26">
        <v>38000000</v>
      </c>
      <c r="J283" s="26">
        <v>0</v>
      </c>
      <c r="K283" s="26">
        <v>0</v>
      </c>
      <c r="L283" s="26">
        <v>0</v>
      </c>
      <c r="M283" s="26">
        <v>0</v>
      </c>
      <c r="N283" s="26">
        <v>26000000</v>
      </c>
    </row>
    <row r="284" spans="1:14" ht="65.25" customHeight="1" x14ac:dyDescent="0.25">
      <c r="A284" s="60">
        <v>3</v>
      </c>
      <c r="B284" s="19" t="s">
        <v>368</v>
      </c>
      <c r="C284" s="20" t="s">
        <v>370</v>
      </c>
      <c r="D284" s="21" t="s">
        <v>372</v>
      </c>
      <c r="E284" s="24" t="s">
        <v>383</v>
      </c>
      <c r="F284" s="104" t="s">
        <v>380</v>
      </c>
      <c r="G284" s="24" t="s">
        <v>145</v>
      </c>
      <c r="H284" s="26">
        <v>0</v>
      </c>
      <c r="I284" s="26">
        <v>184000000</v>
      </c>
      <c r="J284" s="26">
        <v>0</v>
      </c>
      <c r="K284" s="26">
        <v>44000000</v>
      </c>
      <c r="L284" s="26">
        <v>0</v>
      </c>
      <c r="M284" s="26">
        <v>0</v>
      </c>
      <c r="N284" s="26">
        <v>140000000</v>
      </c>
    </row>
    <row r="285" spans="1:14" ht="81.75" customHeight="1" x14ac:dyDescent="0.25">
      <c r="A285" s="60">
        <v>4</v>
      </c>
      <c r="B285" s="19" t="s">
        <v>368</v>
      </c>
      <c r="C285" s="20" t="s">
        <v>370</v>
      </c>
      <c r="D285" s="21" t="s">
        <v>373</v>
      </c>
      <c r="E285" s="24" t="s">
        <v>56</v>
      </c>
      <c r="F285" s="104" t="s">
        <v>424</v>
      </c>
      <c r="G285" s="24" t="s">
        <v>155</v>
      </c>
      <c r="H285" s="26">
        <v>137000000</v>
      </c>
      <c r="I285" s="26">
        <v>137000000</v>
      </c>
      <c r="J285" s="26">
        <v>13700000</v>
      </c>
      <c r="K285" s="26">
        <v>13700000</v>
      </c>
      <c r="L285" s="26">
        <v>0</v>
      </c>
      <c r="M285" s="26">
        <v>50000000</v>
      </c>
      <c r="N285" s="26">
        <v>50000000</v>
      </c>
    </row>
    <row r="286" spans="1:14" ht="87.75" customHeight="1" x14ac:dyDescent="0.25">
      <c r="A286" s="60">
        <v>5</v>
      </c>
      <c r="B286" s="19" t="s">
        <v>368</v>
      </c>
      <c r="C286" s="20" t="s">
        <v>370</v>
      </c>
      <c r="D286" s="21" t="s">
        <v>374</v>
      </c>
      <c r="E286" s="24" t="s">
        <v>384</v>
      </c>
      <c r="F286" s="104" t="s">
        <v>381</v>
      </c>
      <c r="G286" s="24" t="s">
        <v>129</v>
      </c>
      <c r="H286" s="26">
        <v>0</v>
      </c>
      <c r="I286" s="26">
        <v>290000000</v>
      </c>
      <c r="J286" s="26">
        <v>0</v>
      </c>
      <c r="K286" s="26">
        <v>10000000</v>
      </c>
      <c r="L286" s="26">
        <v>0</v>
      </c>
      <c r="M286" s="26">
        <v>0</v>
      </c>
      <c r="N286" s="26">
        <v>35000000</v>
      </c>
    </row>
    <row r="287" spans="1:14" ht="81" customHeight="1" x14ac:dyDescent="0.25">
      <c r="A287" s="60">
        <v>6</v>
      </c>
      <c r="B287" s="19" t="s">
        <v>368</v>
      </c>
      <c r="C287" s="20" t="s">
        <v>370</v>
      </c>
      <c r="D287" s="21" t="s">
        <v>375</v>
      </c>
      <c r="E287" s="24" t="s">
        <v>40</v>
      </c>
      <c r="F287" s="104" t="s">
        <v>425</v>
      </c>
      <c r="G287" s="24" t="s">
        <v>155</v>
      </c>
      <c r="H287" s="26">
        <v>160000000</v>
      </c>
      <c r="I287" s="26">
        <v>160000000</v>
      </c>
      <c r="J287" s="26">
        <v>16000000</v>
      </c>
      <c r="K287" s="26">
        <v>16000000</v>
      </c>
      <c r="L287" s="26">
        <v>0</v>
      </c>
      <c r="M287" s="26">
        <v>50000000</v>
      </c>
      <c r="N287" s="26">
        <v>50000000</v>
      </c>
    </row>
    <row r="288" spans="1:14" ht="81" customHeight="1" x14ac:dyDescent="0.25">
      <c r="A288" s="60">
        <v>7</v>
      </c>
      <c r="B288" s="19" t="s">
        <v>368</v>
      </c>
      <c r="C288" s="20" t="s">
        <v>370</v>
      </c>
      <c r="D288" s="21" t="s">
        <v>377</v>
      </c>
      <c r="E288" s="24" t="s">
        <v>427</v>
      </c>
      <c r="F288" s="104" t="s">
        <v>382</v>
      </c>
      <c r="G288" s="24" t="s">
        <v>428</v>
      </c>
      <c r="H288" s="26">
        <v>120000000</v>
      </c>
      <c r="I288" s="26">
        <v>120000000</v>
      </c>
      <c r="J288" s="26">
        <v>12000000</v>
      </c>
      <c r="K288" s="26">
        <v>12000000</v>
      </c>
      <c r="L288" s="26">
        <v>0</v>
      </c>
      <c r="M288" s="26">
        <v>45000000</v>
      </c>
      <c r="N288" s="26">
        <v>45000000</v>
      </c>
    </row>
    <row r="289" spans="1:14" ht="92.25" customHeight="1" x14ac:dyDescent="0.25">
      <c r="A289" s="60">
        <v>8</v>
      </c>
      <c r="B289" s="19" t="s">
        <v>368</v>
      </c>
      <c r="C289" s="20" t="s">
        <v>370</v>
      </c>
      <c r="D289" s="21" t="s">
        <v>376</v>
      </c>
      <c r="E289" s="100" t="s">
        <v>40</v>
      </c>
      <c r="F289" s="104" t="s">
        <v>426</v>
      </c>
      <c r="G289" s="100" t="s">
        <v>128</v>
      </c>
      <c r="H289" s="26">
        <v>125000000</v>
      </c>
      <c r="I289" s="26">
        <v>125000000</v>
      </c>
      <c r="J289" s="26">
        <v>12500000</v>
      </c>
      <c r="K289" s="26">
        <v>12500000</v>
      </c>
      <c r="L289" s="26">
        <v>0</v>
      </c>
      <c r="M289" s="26">
        <v>45000000</v>
      </c>
      <c r="N289" s="26">
        <v>45000000</v>
      </c>
    </row>
    <row r="290" spans="1:14" ht="105" customHeight="1" x14ac:dyDescent="0.25">
      <c r="A290" s="60">
        <v>9</v>
      </c>
      <c r="B290" s="19" t="s">
        <v>368</v>
      </c>
      <c r="C290" s="20" t="s">
        <v>370</v>
      </c>
      <c r="D290" s="21" t="s">
        <v>430</v>
      </c>
      <c r="E290" s="24" t="s">
        <v>432</v>
      </c>
      <c r="F290" s="20" t="s">
        <v>433</v>
      </c>
      <c r="G290" s="24" t="s">
        <v>431</v>
      </c>
      <c r="H290" s="26">
        <v>0</v>
      </c>
      <c r="I290" s="26">
        <v>214800000</v>
      </c>
      <c r="J290" s="26">
        <v>0</v>
      </c>
      <c r="K290" s="26">
        <v>0</v>
      </c>
      <c r="L290" s="26">
        <v>0</v>
      </c>
      <c r="M290" s="26">
        <v>0</v>
      </c>
      <c r="N290" s="26">
        <v>2600000</v>
      </c>
    </row>
    <row r="291" spans="1:14" ht="68.25" customHeight="1" x14ac:dyDescent="0.25">
      <c r="A291" s="60">
        <v>10</v>
      </c>
      <c r="B291" s="19" t="s">
        <v>368</v>
      </c>
      <c r="C291" s="20" t="s">
        <v>579</v>
      </c>
      <c r="D291" s="21" t="s">
        <v>577</v>
      </c>
      <c r="E291" s="24" t="s">
        <v>40</v>
      </c>
      <c r="F291" s="20" t="s">
        <v>578</v>
      </c>
      <c r="G291" s="24" t="s">
        <v>463</v>
      </c>
      <c r="H291" s="26">
        <v>0</v>
      </c>
      <c r="I291" s="26">
        <v>36000000</v>
      </c>
      <c r="J291" s="26">
        <v>0</v>
      </c>
      <c r="K291" s="26">
        <v>0</v>
      </c>
      <c r="L291" s="26">
        <v>0</v>
      </c>
      <c r="M291" s="26">
        <v>0</v>
      </c>
      <c r="N291" s="26">
        <v>20000000</v>
      </c>
    </row>
    <row r="292" spans="1:14" ht="123" customHeight="1" x14ac:dyDescent="0.25">
      <c r="A292" s="60">
        <v>11</v>
      </c>
      <c r="B292" s="19" t="s">
        <v>368</v>
      </c>
      <c r="C292" s="20" t="s">
        <v>582</v>
      </c>
      <c r="D292" s="20" t="s">
        <v>167</v>
      </c>
      <c r="E292" s="24" t="s">
        <v>42</v>
      </c>
      <c r="F292" s="20" t="s">
        <v>635</v>
      </c>
      <c r="G292" s="24" t="s">
        <v>429</v>
      </c>
      <c r="H292" s="26">
        <v>0</v>
      </c>
      <c r="I292" s="26">
        <v>30506000</v>
      </c>
      <c r="J292" s="26">
        <v>0</v>
      </c>
      <c r="K292" s="26">
        <v>0</v>
      </c>
      <c r="L292" s="26">
        <v>0</v>
      </c>
      <c r="M292" s="26">
        <v>0</v>
      </c>
      <c r="N292" s="26">
        <v>30506000</v>
      </c>
    </row>
    <row r="293" spans="1:14" ht="79.5" customHeight="1" x14ac:dyDescent="0.25">
      <c r="A293" s="60">
        <v>12</v>
      </c>
      <c r="B293" s="19" t="s">
        <v>368</v>
      </c>
      <c r="C293" s="20" t="s">
        <v>582</v>
      </c>
      <c r="D293" s="21" t="s">
        <v>378</v>
      </c>
      <c r="E293" s="24" t="s">
        <v>42</v>
      </c>
      <c r="F293" s="104" t="s">
        <v>435</v>
      </c>
      <c r="G293" s="24" t="s">
        <v>434</v>
      </c>
      <c r="H293" s="26">
        <v>0</v>
      </c>
      <c r="I293" s="26">
        <v>14200000</v>
      </c>
      <c r="J293" s="26">
        <v>0</v>
      </c>
      <c r="K293" s="26">
        <v>0</v>
      </c>
      <c r="L293" s="26">
        <v>0</v>
      </c>
      <c r="M293" s="26">
        <v>0</v>
      </c>
      <c r="N293" s="26">
        <v>14200000</v>
      </c>
    </row>
    <row r="294" spans="1:14" s="17" customFormat="1" ht="74.25" customHeight="1" x14ac:dyDescent="0.25">
      <c r="A294" s="111">
        <v>13</v>
      </c>
      <c r="B294" s="32" t="s">
        <v>368</v>
      </c>
      <c r="C294" s="33" t="s">
        <v>582</v>
      </c>
      <c r="D294" s="34" t="s">
        <v>379</v>
      </c>
      <c r="E294" s="30" t="s">
        <v>40</v>
      </c>
      <c r="F294" s="133" t="s">
        <v>151</v>
      </c>
      <c r="G294" s="30" t="s">
        <v>385</v>
      </c>
      <c r="H294" s="31">
        <v>0</v>
      </c>
      <c r="I294" s="31">
        <v>18343000</v>
      </c>
      <c r="J294" s="31">
        <v>0</v>
      </c>
      <c r="K294" s="31">
        <v>0</v>
      </c>
      <c r="L294" s="31">
        <v>0</v>
      </c>
      <c r="M294" s="31">
        <v>0</v>
      </c>
      <c r="N294" s="31">
        <v>2400000</v>
      </c>
    </row>
    <row r="295" spans="1:14" ht="45" customHeight="1" x14ac:dyDescent="0.25">
      <c r="A295" s="220" t="s">
        <v>0</v>
      </c>
      <c r="B295" s="220"/>
      <c r="C295" s="220"/>
      <c r="D295" s="220"/>
      <c r="E295" s="220"/>
      <c r="F295" s="220"/>
      <c r="G295" s="220"/>
      <c r="H295" s="135">
        <f t="shared" ref="H295:N295" si="9">SUM(H282:H294)</f>
        <v>542000000</v>
      </c>
      <c r="I295" s="135">
        <f t="shared" si="9"/>
        <v>6122784000</v>
      </c>
      <c r="J295" s="135">
        <f t="shared" si="9"/>
        <v>54200000</v>
      </c>
      <c r="K295" s="135">
        <f t="shared" si="9"/>
        <v>1086260000</v>
      </c>
      <c r="L295" s="135">
        <f t="shared" si="9"/>
        <v>0</v>
      </c>
      <c r="M295" s="135">
        <f t="shared" si="9"/>
        <v>190000000</v>
      </c>
      <c r="N295" s="135">
        <f t="shared" si="9"/>
        <v>2317492000</v>
      </c>
    </row>
    <row r="296" spans="1:14" ht="1.5" customHeight="1" x14ac:dyDescent="0.25">
      <c r="A296" s="231" t="s">
        <v>620</v>
      </c>
      <c r="B296" s="231"/>
      <c r="C296" s="231"/>
      <c r="D296" s="231"/>
      <c r="E296" s="231"/>
      <c r="F296" s="231"/>
      <c r="G296" s="231"/>
      <c r="H296" s="109"/>
      <c r="I296" s="109">
        <f t="shared" ref="I296:N296" si="10">I294+I291+I289+I287+I283+I282</f>
        <v>5132278000</v>
      </c>
      <c r="J296" s="109">
        <f t="shared" si="10"/>
        <v>28500000</v>
      </c>
      <c r="K296" s="109">
        <f t="shared" si="10"/>
        <v>1006560000</v>
      </c>
      <c r="L296" s="109">
        <f t="shared" si="10"/>
        <v>0</v>
      </c>
      <c r="M296" s="109">
        <f t="shared" si="10"/>
        <v>95000000</v>
      </c>
      <c r="N296" s="109">
        <f t="shared" si="10"/>
        <v>2000186000</v>
      </c>
    </row>
    <row r="297" spans="1:14" ht="21" customHeight="1" x14ac:dyDescent="0.25">
      <c r="A297" s="207"/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9"/>
    </row>
    <row r="298" spans="1:14" s="16" customFormat="1" ht="61.5" customHeight="1" x14ac:dyDescent="0.25">
      <c r="A298" s="222" t="s">
        <v>394</v>
      </c>
      <c r="B298" s="222"/>
      <c r="C298" s="222"/>
      <c r="D298" s="222"/>
      <c r="E298" s="222"/>
      <c r="F298" s="222"/>
      <c r="G298" s="222"/>
      <c r="H298" s="222"/>
      <c r="I298" s="222"/>
      <c r="J298" s="222"/>
      <c r="K298" s="222"/>
      <c r="L298" s="222"/>
      <c r="M298" s="222"/>
      <c r="N298" s="222"/>
    </row>
    <row r="299" spans="1:14" ht="78.75" customHeight="1" x14ac:dyDescent="0.25">
      <c r="A299" s="60">
        <v>1</v>
      </c>
      <c r="B299" s="38" t="s">
        <v>599</v>
      </c>
      <c r="C299" s="39" t="s">
        <v>386</v>
      </c>
      <c r="D299" s="40" t="s">
        <v>389</v>
      </c>
      <c r="E299" s="172" t="s">
        <v>392</v>
      </c>
      <c r="F299" s="132" t="s">
        <v>347</v>
      </c>
      <c r="G299" s="42" t="s">
        <v>96</v>
      </c>
      <c r="H299" s="44">
        <v>0</v>
      </c>
      <c r="I299" s="26">
        <v>92062000</v>
      </c>
      <c r="J299" s="44">
        <v>0</v>
      </c>
      <c r="K299" s="44">
        <v>3017000</v>
      </c>
      <c r="L299" s="44">
        <v>0</v>
      </c>
      <c r="M299" s="44">
        <v>0</v>
      </c>
      <c r="N299" s="51">
        <v>0</v>
      </c>
    </row>
    <row r="300" spans="1:14" ht="71.25" customHeight="1" x14ac:dyDescent="0.25">
      <c r="A300" s="60">
        <v>2</v>
      </c>
      <c r="B300" s="38" t="s">
        <v>599</v>
      </c>
      <c r="C300" s="20" t="s">
        <v>387</v>
      </c>
      <c r="D300" s="21" t="s">
        <v>390</v>
      </c>
      <c r="E300" s="24" t="s">
        <v>40</v>
      </c>
      <c r="F300" s="104" t="s">
        <v>151</v>
      </c>
      <c r="G300" s="24" t="s">
        <v>146</v>
      </c>
      <c r="H300" s="44">
        <v>0</v>
      </c>
      <c r="I300" s="26">
        <v>2137000</v>
      </c>
      <c r="J300" s="44">
        <v>0</v>
      </c>
      <c r="K300" s="26">
        <v>2134000</v>
      </c>
      <c r="L300" s="44">
        <v>0</v>
      </c>
      <c r="M300" s="44">
        <v>0</v>
      </c>
      <c r="N300" s="26">
        <v>1000</v>
      </c>
    </row>
    <row r="301" spans="1:14" ht="85.5" customHeight="1" x14ac:dyDescent="0.25">
      <c r="A301" s="60">
        <v>3</v>
      </c>
      <c r="B301" s="38" t="s">
        <v>599</v>
      </c>
      <c r="C301" s="20" t="s">
        <v>386</v>
      </c>
      <c r="D301" s="21" t="s">
        <v>391</v>
      </c>
      <c r="E301" s="24" t="s">
        <v>56</v>
      </c>
      <c r="F301" s="104" t="s">
        <v>393</v>
      </c>
      <c r="G301" s="24" t="s">
        <v>156</v>
      </c>
      <c r="H301" s="44">
        <v>0</v>
      </c>
      <c r="I301" s="26">
        <v>4900000</v>
      </c>
      <c r="J301" s="26">
        <v>0</v>
      </c>
      <c r="K301" s="26">
        <v>3428000</v>
      </c>
      <c r="L301" s="44">
        <v>0</v>
      </c>
      <c r="M301" s="44">
        <v>0</v>
      </c>
      <c r="N301" s="26">
        <v>1472000</v>
      </c>
    </row>
    <row r="302" spans="1:14" ht="66" customHeight="1" x14ac:dyDescent="0.25">
      <c r="A302" s="60">
        <v>4</v>
      </c>
      <c r="B302" s="38" t="s">
        <v>599</v>
      </c>
      <c r="C302" s="20" t="s">
        <v>388</v>
      </c>
      <c r="D302" s="21" t="s">
        <v>167</v>
      </c>
      <c r="E302" s="24" t="s">
        <v>40</v>
      </c>
      <c r="F302" s="104" t="s">
        <v>257</v>
      </c>
      <c r="G302" s="24" t="s">
        <v>417</v>
      </c>
      <c r="H302" s="44">
        <v>0</v>
      </c>
      <c r="I302" s="26">
        <v>34744000</v>
      </c>
      <c r="J302" s="44">
        <v>0</v>
      </c>
      <c r="K302" s="26">
        <v>0</v>
      </c>
      <c r="L302" s="44">
        <v>0</v>
      </c>
      <c r="M302" s="44">
        <v>0</v>
      </c>
      <c r="N302" s="26">
        <v>34744000</v>
      </c>
    </row>
    <row r="303" spans="1:14" ht="84" customHeight="1" x14ac:dyDescent="0.25">
      <c r="A303" s="60">
        <v>5</v>
      </c>
      <c r="B303" s="38" t="s">
        <v>599</v>
      </c>
      <c r="C303" s="20" t="s">
        <v>388</v>
      </c>
      <c r="D303" s="21" t="s">
        <v>421</v>
      </c>
      <c r="E303" s="24" t="s">
        <v>40</v>
      </c>
      <c r="F303" s="104" t="s">
        <v>420</v>
      </c>
      <c r="G303" s="24" t="s">
        <v>419</v>
      </c>
      <c r="H303" s="44">
        <v>0</v>
      </c>
      <c r="I303" s="26">
        <v>67241000</v>
      </c>
      <c r="J303" s="44">
        <v>0</v>
      </c>
      <c r="K303" s="26">
        <v>0</v>
      </c>
      <c r="L303" s="44">
        <v>0</v>
      </c>
      <c r="M303" s="44">
        <v>0</v>
      </c>
      <c r="N303" s="26">
        <v>1000</v>
      </c>
    </row>
    <row r="304" spans="1:14" s="17" customFormat="1" ht="96.75" customHeight="1" x14ac:dyDescent="0.25">
      <c r="A304" s="111">
        <v>6</v>
      </c>
      <c r="B304" s="112" t="s">
        <v>599</v>
      </c>
      <c r="C304" s="33" t="s">
        <v>388</v>
      </c>
      <c r="D304" s="34" t="s">
        <v>418</v>
      </c>
      <c r="E304" s="30" t="s">
        <v>40</v>
      </c>
      <c r="F304" s="133" t="s">
        <v>166</v>
      </c>
      <c r="G304" s="30" t="s">
        <v>419</v>
      </c>
      <c r="H304" s="51">
        <v>0</v>
      </c>
      <c r="I304" s="31">
        <v>5851000</v>
      </c>
      <c r="J304" s="51">
        <v>0</v>
      </c>
      <c r="K304" s="31">
        <v>0</v>
      </c>
      <c r="L304" s="51">
        <v>0</v>
      </c>
      <c r="M304" s="51">
        <v>0</v>
      </c>
      <c r="N304" s="31">
        <v>1000</v>
      </c>
    </row>
    <row r="305" spans="1:14" ht="54" customHeight="1" x14ac:dyDescent="0.25">
      <c r="A305" s="220" t="s">
        <v>0</v>
      </c>
      <c r="B305" s="220"/>
      <c r="C305" s="220"/>
      <c r="D305" s="220"/>
      <c r="E305" s="220"/>
      <c r="F305" s="220"/>
      <c r="G305" s="220"/>
      <c r="H305" s="135">
        <f t="shared" ref="H305:N305" si="11">SUM(H299:H304)</f>
        <v>0</v>
      </c>
      <c r="I305" s="135">
        <f t="shared" si="11"/>
        <v>206935000</v>
      </c>
      <c r="J305" s="135">
        <f t="shared" si="11"/>
        <v>0</v>
      </c>
      <c r="K305" s="135">
        <f t="shared" si="11"/>
        <v>8579000</v>
      </c>
      <c r="L305" s="135">
        <f t="shared" si="11"/>
        <v>0</v>
      </c>
      <c r="M305" s="135">
        <f t="shared" si="11"/>
        <v>0</v>
      </c>
      <c r="N305" s="135">
        <f t="shared" si="11"/>
        <v>36219000</v>
      </c>
    </row>
    <row r="306" spans="1:14" ht="11.25" hidden="1" customHeight="1" x14ac:dyDescent="0.25">
      <c r="A306" s="231" t="s">
        <v>620</v>
      </c>
      <c r="B306" s="231"/>
      <c r="C306" s="231"/>
      <c r="D306" s="231"/>
      <c r="E306" s="231"/>
      <c r="F306" s="231"/>
      <c r="G306" s="231"/>
      <c r="H306" s="109"/>
      <c r="I306" s="109">
        <f t="shared" ref="I306:N306" si="12">I304+I303+I302+I300</f>
        <v>109973000</v>
      </c>
      <c r="J306" s="109">
        <f t="shared" si="12"/>
        <v>0</v>
      </c>
      <c r="K306" s="109">
        <f t="shared" si="12"/>
        <v>2134000</v>
      </c>
      <c r="L306" s="109">
        <f t="shared" si="12"/>
        <v>0</v>
      </c>
      <c r="M306" s="109">
        <f t="shared" si="12"/>
        <v>0</v>
      </c>
      <c r="N306" s="109">
        <f t="shared" si="12"/>
        <v>34747000</v>
      </c>
    </row>
    <row r="307" spans="1:14" s="17" customFormat="1" ht="21.6" customHeight="1" x14ac:dyDescent="0.25">
      <c r="A307" s="237"/>
      <c r="B307" s="238"/>
      <c r="C307" s="238"/>
      <c r="D307" s="238"/>
      <c r="E307" s="238"/>
      <c r="F307" s="238"/>
      <c r="G307" s="238"/>
      <c r="H307" s="238"/>
      <c r="I307" s="238"/>
      <c r="J307" s="238"/>
      <c r="K307" s="238"/>
      <c r="L307" s="238"/>
      <c r="M307" s="238"/>
      <c r="N307" s="239"/>
    </row>
    <row r="308" spans="1:14" ht="61.5" customHeight="1" x14ac:dyDescent="0.25">
      <c r="A308" s="222" t="s">
        <v>394</v>
      </c>
      <c r="B308" s="222"/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  <c r="N308" s="222"/>
    </row>
    <row r="309" spans="1:14" ht="90" customHeight="1" x14ac:dyDescent="0.25">
      <c r="A309" s="134">
        <v>1</v>
      </c>
      <c r="B309" s="38" t="s">
        <v>395</v>
      </c>
      <c r="C309" s="99" t="s">
        <v>396</v>
      </c>
      <c r="D309" s="21" t="s">
        <v>397</v>
      </c>
      <c r="E309" s="24" t="s">
        <v>64</v>
      </c>
      <c r="F309" s="104" t="s">
        <v>398</v>
      </c>
      <c r="G309" s="24" t="s">
        <v>156</v>
      </c>
      <c r="H309" s="26">
        <v>0</v>
      </c>
      <c r="I309" s="26">
        <v>331420000</v>
      </c>
      <c r="J309" s="26">
        <v>0</v>
      </c>
      <c r="K309" s="26">
        <v>329420000</v>
      </c>
      <c r="L309" s="26">
        <v>0</v>
      </c>
      <c r="M309" s="26">
        <v>0</v>
      </c>
      <c r="N309" s="26">
        <v>2000000</v>
      </c>
    </row>
    <row r="310" spans="1:14" ht="66.75" customHeight="1" x14ac:dyDescent="0.25">
      <c r="A310" s="220" t="s">
        <v>0</v>
      </c>
      <c r="B310" s="220"/>
      <c r="C310" s="220"/>
      <c r="D310" s="220"/>
      <c r="E310" s="220"/>
      <c r="F310" s="220"/>
      <c r="G310" s="220"/>
      <c r="H310" s="135">
        <f t="shared" ref="H310:N310" si="13">SUM(H309:H309)</f>
        <v>0</v>
      </c>
      <c r="I310" s="135">
        <f t="shared" si="13"/>
        <v>331420000</v>
      </c>
      <c r="J310" s="135">
        <f t="shared" si="13"/>
        <v>0</v>
      </c>
      <c r="K310" s="135">
        <f t="shared" si="13"/>
        <v>329420000</v>
      </c>
      <c r="L310" s="135">
        <f t="shared" si="13"/>
        <v>0</v>
      </c>
      <c r="M310" s="135">
        <f t="shared" si="13"/>
        <v>0</v>
      </c>
      <c r="N310" s="135">
        <f t="shared" si="13"/>
        <v>2000000</v>
      </c>
    </row>
    <row r="311" spans="1:14" s="16" customFormat="1" ht="22.5" customHeight="1" x14ac:dyDescent="0.25">
      <c r="A311" s="234"/>
      <c r="B311" s="235"/>
      <c r="C311" s="235"/>
      <c r="D311" s="235"/>
      <c r="E311" s="235"/>
      <c r="F311" s="235"/>
      <c r="G311" s="235"/>
      <c r="H311" s="235"/>
      <c r="I311" s="235"/>
      <c r="J311" s="235"/>
      <c r="K311" s="235"/>
      <c r="L311" s="235"/>
      <c r="M311" s="235"/>
      <c r="N311" s="236"/>
    </row>
    <row r="312" spans="1:14" s="17" customFormat="1" ht="61.5" customHeight="1" x14ac:dyDescent="0.25">
      <c r="A312" s="222" t="s">
        <v>399</v>
      </c>
      <c r="B312" s="222"/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</row>
    <row r="313" spans="1:14" s="17" customFormat="1" ht="78" customHeight="1" x14ac:dyDescent="0.25">
      <c r="A313" s="117">
        <v>1</v>
      </c>
      <c r="B313" s="112" t="s">
        <v>400</v>
      </c>
      <c r="C313" s="113" t="s">
        <v>387</v>
      </c>
      <c r="D313" s="114" t="s">
        <v>401</v>
      </c>
      <c r="E313" s="30" t="s">
        <v>42</v>
      </c>
      <c r="F313" s="133" t="s">
        <v>151</v>
      </c>
      <c r="G313" s="45" t="s">
        <v>249</v>
      </c>
      <c r="H313" s="51">
        <v>0</v>
      </c>
      <c r="I313" s="51">
        <v>2100000</v>
      </c>
      <c r="J313" s="51">
        <v>0</v>
      </c>
      <c r="K313" s="51">
        <v>0</v>
      </c>
      <c r="L313" s="51">
        <v>0</v>
      </c>
      <c r="M313" s="51">
        <v>0</v>
      </c>
      <c r="N313" s="51">
        <v>2100000</v>
      </c>
    </row>
    <row r="314" spans="1:14" s="118" customFormat="1" ht="48" customHeight="1" x14ac:dyDescent="0.35">
      <c r="A314" s="220" t="s">
        <v>0</v>
      </c>
      <c r="B314" s="220"/>
      <c r="C314" s="220"/>
      <c r="D314" s="220"/>
      <c r="E314" s="220"/>
      <c r="F314" s="220"/>
      <c r="G314" s="220"/>
      <c r="H314" s="135">
        <f t="shared" ref="H314:N314" si="14">SUM(H313)</f>
        <v>0</v>
      </c>
      <c r="I314" s="135">
        <f t="shared" si="14"/>
        <v>2100000</v>
      </c>
      <c r="J314" s="135">
        <f t="shared" si="14"/>
        <v>0</v>
      </c>
      <c r="K314" s="135">
        <f t="shared" si="14"/>
        <v>0</v>
      </c>
      <c r="L314" s="135">
        <f t="shared" si="14"/>
        <v>0</v>
      </c>
      <c r="M314" s="135">
        <f t="shared" si="14"/>
        <v>0</v>
      </c>
      <c r="N314" s="135">
        <f t="shared" si="14"/>
        <v>2100000</v>
      </c>
    </row>
    <row r="315" spans="1:14" s="88" customFormat="1" ht="81" customHeight="1" x14ac:dyDescent="0.4">
      <c r="A315" s="136">
        <v>273</v>
      </c>
      <c r="B315" s="233" t="s">
        <v>402</v>
      </c>
      <c r="C315" s="233"/>
      <c r="D315" s="233"/>
      <c r="E315" s="233"/>
      <c r="F315" s="233"/>
      <c r="G315" s="233"/>
      <c r="H315" s="136">
        <f t="shared" ref="H315:N315" si="15">H314+H310+H305+H295+H278+H265+H224+H199+H76</f>
        <v>167477399960</v>
      </c>
      <c r="I315" s="136">
        <f t="shared" si="15"/>
        <v>324035784016</v>
      </c>
      <c r="J315" s="136">
        <f t="shared" si="15"/>
        <v>63868682774</v>
      </c>
      <c r="K315" s="136">
        <f t="shared" si="15"/>
        <v>134721448187</v>
      </c>
      <c r="L315" s="137">
        <f t="shared" si="15"/>
        <v>2192225000</v>
      </c>
      <c r="M315" s="136">
        <f t="shared" si="15"/>
        <v>15246759057</v>
      </c>
      <c r="N315" s="136">
        <f t="shared" si="15"/>
        <v>32279012018.101692</v>
      </c>
    </row>
    <row r="316" spans="1:14" s="87" customFormat="1" ht="69.75" customHeight="1" x14ac:dyDescent="0.35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</row>
    <row r="317" spans="1:14" s="90" customFormat="1" ht="36" customHeight="1" x14ac:dyDescent="0.4">
      <c r="B317" s="98"/>
      <c r="C317" s="98"/>
      <c r="D317" s="98"/>
      <c r="E317" s="89"/>
      <c r="F317" s="98"/>
      <c r="G317" s="89"/>
      <c r="H317" s="89"/>
      <c r="I317" s="89"/>
      <c r="J317" s="89"/>
      <c r="K317" s="89"/>
      <c r="L317" s="89"/>
      <c r="M317" s="89"/>
      <c r="N317" s="89"/>
    </row>
    <row r="318" spans="1:14" s="88" customFormat="1" ht="54.75" customHeight="1" x14ac:dyDescent="0.4">
      <c r="A318" s="232" t="s">
        <v>606</v>
      </c>
      <c r="B318" s="232"/>
      <c r="C318" s="232"/>
      <c r="D318" s="232"/>
      <c r="E318" s="232"/>
      <c r="F318" s="232"/>
      <c r="G318" s="232"/>
      <c r="H318" s="232"/>
      <c r="I318" s="232"/>
      <c r="J318" s="232"/>
      <c r="K318" s="232"/>
      <c r="L318" s="232"/>
      <c r="M318" s="232"/>
      <c r="N318" s="232"/>
    </row>
    <row r="319" spans="1:14" s="88" customFormat="1" ht="54.75" customHeight="1" x14ac:dyDescent="0.4">
      <c r="A319" s="98"/>
      <c r="B319" s="98"/>
      <c r="C319" s="98"/>
      <c r="D319" s="98"/>
      <c r="E319" s="89"/>
      <c r="F319" s="98"/>
      <c r="G319" s="89"/>
      <c r="H319" s="89"/>
      <c r="I319" s="89"/>
      <c r="J319" s="89"/>
      <c r="K319" s="89"/>
      <c r="L319" s="89"/>
      <c r="M319" s="89"/>
      <c r="N319" s="89"/>
    </row>
    <row r="320" spans="1:14" s="88" customFormat="1" ht="54.75" customHeight="1" x14ac:dyDescent="0.4">
      <c r="A320" s="98"/>
      <c r="B320" s="98"/>
      <c r="C320" s="98"/>
      <c r="D320" s="98"/>
      <c r="E320" s="89"/>
      <c r="F320" s="98"/>
      <c r="G320" s="89"/>
      <c r="H320" s="89"/>
      <c r="I320" s="89"/>
      <c r="J320" s="89"/>
      <c r="K320" s="89"/>
      <c r="L320" s="89"/>
      <c r="M320" s="89"/>
      <c r="N320" s="89"/>
    </row>
    <row r="321" spans="14:14" ht="78" customHeight="1" x14ac:dyDescent="0.3">
      <c r="N321" s="170"/>
    </row>
    <row r="322" spans="14:14" ht="26.25" customHeight="1" x14ac:dyDescent="0.35">
      <c r="N322" s="165"/>
    </row>
    <row r="323" spans="14:14" ht="26.25" customHeight="1" x14ac:dyDescent="0.4">
      <c r="N323" s="91"/>
    </row>
  </sheetData>
  <mergeCells count="53">
    <mergeCell ref="A295:G295"/>
    <mergeCell ref="A305:G305"/>
    <mergeCell ref="A318:N318"/>
    <mergeCell ref="A312:N312"/>
    <mergeCell ref="A310:G310"/>
    <mergeCell ref="A314:G314"/>
    <mergeCell ref="A308:N308"/>
    <mergeCell ref="A298:N298"/>
    <mergeCell ref="B315:G315"/>
    <mergeCell ref="A296:G296"/>
    <mergeCell ref="A306:G306"/>
    <mergeCell ref="A311:N311"/>
    <mergeCell ref="A307:N307"/>
    <mergeCell ref="A280:N280"/>
    <mergeCell ref="A281:N281"/>
    <mergeCell ref="A265:G265"/>
    <mergeCell ref="A278:G278"/>
    <mergeCell ref="A268:N268"/>
    <mergeCell ref="A266:G266"/>
    <mergeCell ref="A279:G279"/>
    <mergeCell ref="A267:N267"/>
    <mergeCell ref="A226:N227"/>
    <mergeCell ref="A4:A7"/>
    <mergeCell ref="B4:B7"/>
    <mergeCell ref="C4:C7"/>
    <mergeCell ref="L6:L7"/>
    <mergeCell ref="D4:D7"/>
    <mergeCell ref="E4:E7"/>
    <mergeCell ref="H6:H7"/>
    <mergeCell ref="I6:I7"/>
    <mergeCell ref="J6:J7"/>
    <mergeCell ref="K6:K7"/>
    <mergeCell ref="J4:K5"/>
    <mergeCell ref="N6:N7"/>
    <mergeCell ref="A8:N8"/>
    <mergeCell ref="F4:F7"/>
    <mergeCell ref="A225:N225"/>
    <mergeCell ref="L4:N5"/>
    <mergeCell ref="M6:M7"/>
    <mergeCell ref="A297:N297"/>
    <mergeCell ref="A1:N3"/>
    <mergeCell ref="A78:N78"/>
    <mergeCell ref="A76:G76"/>
    <mergeCell ref="A224:G224"/>
    <mergeCell ref="A201:N201"/>
    <mergeCell ref="A199:G199"/>
    <mergeCell ref="A202:N202"/>
    <mergeCell ref="A79:N79"/>
    <mergeCell ref="A77:G77"/>
    <mergeCell ref="A200:G200"/>
    <mergeCell ref="A9:N9"/>
    <mergeCell ref="G4:G7"/>
    <mergeCell ref="H4:I5"/>
  </mergeCells>
  <phoneticPr fontId="20" type="noConversion"/>
  <pageMargins left="0.27559055118110237" right="0.15748031496062992" top="0.55000000000000004" bottom="0.15748031496062992" header="0.27" footer="0.22"/>
  <pageSetup paperSize="9" scale="37" fitToHeight="0" orientation="landscape" r:id="rId1"/>
  <rowBreaks count="1" manualBreakCount="1">
    <brk id="4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85"/>
  <sheetViews>
    <sheetView topLeftCell="C1" zoomScale="80" zoomScaleNormal="80" workbookViewId="0">
      <pane ySplit="3" topLeftCell="A4" activePane="bottomLeft" state="frozen"/>
      <selection activeCell="E5" sqref="E5:E8"/>
      <selection pane="bottomLeft" activeCell="O9" sqref="O9"/>
    </sheetView>
  </sheetViews>
  <sheetFormatPr defaultRowHeight="15" x14ac:dyDescent="0.25"/>
  <cols>
    <col min="2" max="2" width="38.42578125" customWidth="1"/>
    <col min="3" max="3" width="27" customWidth="1"/>
    <col min="4" max="7" width="29.5703125" customWidth="1"/>
    <col min="8" max="8" width="9.140625" customWidth="1"/>
    <col min="9" max="9" width="32.85546875" hidden="1" customWidth="1"/>
  </cols>
  <sheetData>
    <row r="1" spans="1:9" ht="25.5" customHeight="1" x14ac:dyDescent="0.25">
      <c r="A1" s="240" t="s">
        <v>580</v>
      </c>
      <c r="B1" s="240"/>
      <c r="C1" s="240"/>
      <c r="D1" s="240"/>
      <c r="E1" s="240"/>
      <c r="F1" s="240"/>
      <c r="G1" s="240"/>
    </row>
    <row r="2" spans="1:9" ht="24" customHeight="1" x14ac:dyDescent="0.25">
      <c r="A2" s="240"/>
      <c r="B2" s="240"/>
      <c r="C2" s="240"/>
      <c r="D2" s="240"/>
      <c r="E2" s="240"/>
      <c r="F2" s="240"/>
      <c r="G2" s="240"/>
    </row>
    <row r="3" spans="1:9" s="62" customFormat="1" ht="72" customHeight="1" x14ac:dyDescent="0.35">
      <c r="A3" s="241" t="s">
        <v>1</v>
      </c>
      <c r="B3" s="241"/>
      <c r="C3" s="166" t="s">
        <v>2</v>
      </c>
      <c r="D3" s="166" t="s">
        <v>3</v>
      </c>
      <c r="E3" s="138" t="s">
        <v>403</v>
      </c>
      <c r="F3" s="138" t="s">
        <v>581</v>
      </c>
      <c r="G3" s="138" t="s">
        <v>600</v>
      </c>
    </row>
    <row r="4" spans="1:9" ht="51" customHeight="1" x14ac:dyDescent="0.25">
      <c r="A4" s="139" t="s">
        <v>4</v>
      </c>
      <c r="B4" s="140"/>
      <c r="C4" s="141">
        <v>0</v>
      </c>
      <c r="D4" s="141">
        <v>0</v>
      </c>
      <c r="E4" s="141">
        <v>0</v>
      </c>
      <c r="F4" s="141">
        <v>0</v>
      </c>
      <c r="G4" s="142">
        <v>0</v>
      </c>
      <c r="I4" s="18">
        <v>20434535794</v>
      </c>
    </row>
    <row r="5" spans="1:9" ht="51" customHeight="1" x14ac:dyDescent="0.25">
      <c r="A5" s="139" t="s">
        <v>5</v>
      </c>
      <c r="B5" s="140"/>
      <c r="C5" s="141">
        <v>0</v>
      </c>
      <c r="D5" s="141">
        <v>0</v>
      </c>
      <c r="E5" s="141">
        <v>0</v>
      </c>
      <c r="F5" s="141">
        <v>0</v>
      </c>
      <c r="G5" s="142">
        <v>0</v>
      </c>
      <c r="I5" s="18">
        <v>20434535794</v>
      </c>
    </row>
    <row r="6" spans="1:9" ht="51" customHeight="1" x14ac:dyDescent="0.25">
      <c r="A6" s="139" t="s">
        <v>6</v>
      </c>
      <c r="B6" s="140"/>
      <c r="C6" s="141">
        <v>4</v>
      </c>
      <c r="D6" s="143">
        <f>İCMAL!I306</f>
        <v>109973000</v>
      </c>
      <c r="E6" s="143">
        <f>İCMAL!K306</f>
        <v>2134000</v>
      </c>
      <c r="F6" s="143">
        <f>İCMAL!N306</f>
        <v>34747000</v>
      </c>
      <c r="G6" s="142">
        <v>1.1999999999999999E-3</v>
      </c>
      <c r="I6" s="18">
        <v>20434535794</v>
      </c>
    </row>
    <row r="7" spans="1:9" ht="51" customHeight="1" x14ac:dyDescent="0.25">
      <c r="A7" s="139" t="s">
        <v>7</v>
      </c>
      <c r="B7" s="139"/>
      <c r="C7" s="141">
        <v>6</v>
      </c>
      <c r="D7" s="143">
        <f>İCMAL!I296</f>
        <v>5132278000</v>
      </c>
      <c r="E7" s="143">
        <f>İCMAL!K296</f>
        <v>1006560000</v>
      </c>
      <c r="F7" s="143">
        <f>İCMAL!N296</f>
        <v>2000186000</v>
      </c>
      <c r="G7" s="142">
        <v>7.0999999999999994E-2</v>
      </c>
      <c r="I7" s="18">
        <v>20434535794</v>
      </c>
    </row>
    <row r="8" spans="1:9" ht="51" customHeight="1" x14ac:dyDescent="0.25">
      <c r="A8" s="139" t="s">
        <v>8</v>
      </c>
      <c r="B8" s="140"/>
      <c r="C8" s="141">
        <v>43</v>
      </c>
      <c r="D8" s="143">
        <f>İCMAL!I77</f>
        <v>163198942773</v>
      </c>
      <c r="E8" s="143">
        <f>İCMAL!K77</f>
        <v>68922519748</v>
      </c>
      <c r="F8" s="143">
        <f>İCMAL!N77</f>
        <v>20541609311</v>
      </c>
      <c r="G8" s="142">
        <v>0.72950000000000004</v>
      </c>
      <c r="I8" s="18">
        <v>20434535794</v>
      </c>
    </row>
    <row r="9" spans="1:9" ht="51" customHeight="1" x14ac:dyDescent="0.25">
      <c r="A9" s="139" t="s">
        <v>9</v>
      </c>
      <c r="B9" s="140"/>
      <c r="C9" s="141">
        <v>112</v>
      </c>
      <c r="D9" s="144">
        <f>İCMAL!I200</f>
        <v>10256966664</v>
      </c>
      <c r="E9" s="144">
        <f>İCMAL!K200</f>
        <v>2300885908</v>
      </c>
      <c r="F9" s="143">
        <f>İCMAL!N200</f>
        <v>1845127966.1016951</v>
      </c>
      <c r="G9" s="142">
        <v>6.5500000000000003E-2</v>
      </c>
      <c r="I9" s="18">
        <v>20434535794</v>
      </c>
    </row>
    <row r="10" spans="1:9" ht="51" customHeight="1" x14ac:dyDescent="0.25">
      <c r="A10" s="139" t="s">
        <v>10</v>
      </c>
      <c r="B10" s="140"/>
      <c r="C10" s="141">
        <v>21</v>
      </c>
      <c r="D10" s="144">
        <f>İCMAL!I224</f>
        <v>13607400796</v>
      </c>
      <c r="E10" s="144">
        <f>İCMAL!K224</f>
        <v>441753037</v>
      </c>
      <c r="F10" s="143">
        <f>İCMAL!N224</f>
        <v>1222785000</v>
      </c>
      <c r="G10" s="142">
        <v>4.3499999999999997E-2</v>
      </c>
      <c r="I10" s="18">
        <v>20434535794</v>
      </c>
    </row>
    <row r="11" spans="1:9" ht="51" customHeight="1" x14ac:dyDescent="0.25">
      <c r="A11" s="242" t="s">
        <v>36</v>
      </c>
      <c r="B11" s="242"/>
      <c r="C11" s="141">
        <v>5</v>
      </c>
      <c r="D11" s="143">
        <f>İCMAL!I279</f>
        <v>684437388</v>
      </c>
      <c r="E11" s="44">
        <f>İCMAL!K279</f>
        <v>5821268</v>
      </c>
      <c r="F11" s="143">
        <f>İCMAL!N279</f>
        <v>403870000</v>
      </c>
      <c r="G11" s="142">
        <v>1.43E-2</v>
      </c>
      <c r="I11" s="18">
        <v>20434535794</v>
      </c>
    </row>
    <row r="12" spans="1:9" ht="51" customHeight="1" x14ac:dyDescent="0.25">
      <c r="A12" s="242" t="s">
        <v>37</v>
      </c>
      <c r="B12" s="242"/>
      <c r="C12" s="141">
        <v>32</v>
      </c>
      <c r="D12" s="143">
        <f>İCMAL!I266</f>
        <v>5317246000</v>
      </c>
      <c r="E12" s="143">
        <f>İCMAL!K266</f>
        <v>2266248909</v>
      </c>
      <c r="F12" s="143">
        <f>İCMAL!N266</f>
        <v>2107896091</v>
      </c>
      <c r="G12" s="142">
        <v>7.4800000000000005E-2</v>
      </c>
      <c r="I12" s="18">
        <v>20434535794</v>
      </c>
    </row>
    <row r="13" spans="1:9" s="62" customFormat="1" ht="61.5" customHeight="1" x14ac:dyDescent="0.35">
      <c r="A13" s="145" t="s">
        <v>11</v>
      </c>
      <c r="B13" s="146"/>
      <c r="C13" s="147">
        <f>SUM(C4:C12)</f>
        <v>223</v>
      </c>
      <c r="D13" s="148">
        <f>SUM(D4:D12)</f>
        <v>198307244621</v>
      </c>
      <c r="E13" s="148">
        <f>SUM(E4:E12)</f>
        <v>74945922870</v>
      </c>
      <c r="F13" s="148">
        <f>SUM(F4:F12)</f>
        <v>28156221368.101696</v>
      </c>
      <c r="G13" s="149">
        <v>1</v>
      </c>
      <c r="I13" s="18">
        <v>20434535794</v>
      </c>
    </row>
    <row r="14" spans="1:9" x14ac:dyDescent="0.25">
      <c r="A14" s="244"/>
      <c r="B14" s="245"/>
      <c r="C14" s="245"/>
      <c r="D14" s="245"/>
      <c r="E14" s="245"/>
      <c r="F14" s="245"/>
      <c r="G14" s="246"/>
    </row>
    <row r="15" spans="1:9" ht="42.75" customHeight="1" x14ac:dyDescent="0.25">
      <c r="A15" s="243" t="s">
        <v>404</v>
      </c>
      <c r="B15" s="243"/>
      <c r="C15" s="243"/>
      <c r="D15" s="243"/>
      <c r="E15" s="243"/>
      <c r="F15" s="243"/>
      <c r="G15" s="243"/>
    </row>
    <row r="183" spans="8:8" ht="49.5" customHeight="1" x14ac:dyDescent="0.25"/>
    <row r="185" spans="8:8" ht="66.75" customHeight="1" x14ac:dyDescent="0.25">
      <c r="H185">
        <v>0</v>
      </c>
    </row>
  </sheetData>
  <mergeCells count="6">
    <mergeCell ref="A1:G2"/>
    <mergeCell ref="A3:B3"/>
    <mergeCell ref="A12:B12"/>
    <mergeCell ref="A11:B11"/>
    <mergeCell ref="A15:G15"/>
    <mergeCell ref="A14:G14"/>
  </mergeCells>
  <pageMargins left="0.7" right="0.7" top="0.75" bottom="0.51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"/>
  <sheetViews>
    <sheetView showGridLines="0" zoomScale="50" zoomScaleNormal="50" zoomScaleSheetLayoutView="90" workbookViewId="0">
      <selection activeCell="B5" sqref="B5:E7"/>
    </sheetView>
  </sheetViews>
  <sheetFormatPr defaultRowHeight="15" x14ac:dyDescent="0.25"/>
  <cols>
    <col min="1" max="5" width="47.85546875" customWidth="1"/>
  </cols>
  <sheetData>
    <row r="1" spans="1:5" ht="135" customHeight="1" x14ac:dyDescent="0.25"/>
    <row r="2" spans="1:5" s="64" customFormat="1" ht="90" customHeight="1" x14ac:dyDescent="0.5">
      <c r="A2" s="248" t="s">
        <v>610</v>
      </c>
      <c r="B2" s="248"/>
      <c r="C2" s="248"/>
      <c r="D2" s="248"/>
      <c r="E2" s="248"/>
    </row>
    <row r="3" spans="1:5" ht="20.25" customHeight="1" x14ac:dyDescent="0.25">
      <c r="A3" s="251"/>
      <c r="B3" s="251"/>
      <c r="C3" s="251"/>
      <c r="D3" s="251"/>
      <c r="E3" s="251"/>
    </row>
    <row r="4" spans="1:5" s="62" customFormat="1" ht="103.5" customHeight="1" x14ac:dyDescent="0.35">
      <c r="A4" s="150"/>
      <c r="B4" s="151" t="s">
        <v>2</v>
      </c>
      <c r="C4" s="151" t="s">
        <v>3</v>
      </c>
      <c r="D4" s="168" t="s">
        <v>14</v>
      </c>
      <c r="E4" s="152" t="s">
        <v>15</v>
      </c>
    </row>
    <row r="5" spans="1:5" ht="111.75" customHeight="1" x14ac:dyDescent="0.25">
      <c r="A5" s="153" t="s">
        <v>12</v>
      </c>
      <c r="B5" s="154">
        <v>3091</v>
      </c>
      <c r="C5" s="155">
        <v>1344864532124</v>
      </c>
      <c r="D5" s="155">
        <v>516227296126</v>
      </c>
      <c r="E5" s="155">
        <v>138284315000</v>
      </c>
    </row>
    <row r="6" spans="1:5" ht="111.75" customHeight="1" x14ac:dyDescent="0.25">
      <c r="A6" s="153" t="s">
        <v>13</v>
      </c>
      <c r="B6" s="154">
        <v>223</v>
      </c>
      <c r="C6" s="155">
        <f>'SEKTÖREL DAĞILIM'!D13</f>
        <v>198307244621</v>
      </c>
      <c r="D6" s="155">
        <f>'SEKTÖREL DAĞILIM'!E13</f>
        <v>74945922870</v>
      </c>
      <c r="E6" s="155">
        <f>'SEKTÖREL DAĞILIM'!F13</f>
        <v>28156221368.101696</v>
      </c>
    </row>
    <row r="7" spans="1:5" ht="111.75" customHeight="1" x14ac:dyDescent="0.25">
      <c r="A7" s="156" t="s">
        <v>25</v>
      </c>
      <c r="B7" s="157">
        <f>B6/B5</f>
        <v>7.2144936913620186E-2</v>
      </c>
      <c r="C7" s="157">
        <f>C6/C5</f>
        <v>0.14745518220173834</v>
      </c>
      <c r="D7" s="157">
        <f>D6/D5</f>
        <v>0.14518008526946879</v>
      </c>
      <c r="E7" s="157">
        <f>E6/E5</f>
        <v>0.20361109911924355</v>
      </c>
    </row>
    <row r="8" spans="1:5" ht="24.75" customHeight="1" x14ac:dyDescent="0.25">
      <c r="A8" s="1"/>
      <c r="B8" s="2"/>
      <c r="C8" s="3"/>
      <c r="D8" s="4"/>
      <c r="E8" s="4"/>
    </row>
    <row r="9" spans="1:5" s="62" customFormat="1" ht="72" customHeight="1" x14ac:dyDescent="0.35">
      <c r="A9" s="249" t="s">
        <v>38</v>
      </c>
      <c r="B9" s="250"/>
      <c r="C9" s="250"/>
      <c r="D9" s="250"/>
      <c r="E9" s="250"/>
    </row>
    <row r="10" spans="1:5" ht="15.75" x14ac:dyDescent="0.25">
      <c r="A10" s="247"/>
      <c r="B10" s="247"/>
      <c r="C10" s="247"/>
      <c r="D10" s="247"/>
      <c r="E10" s="247"/>
    </row>
  </sheetData>
  <mergeCells count="4">
    <mergeCell ref="A10:E10"/>
    <mergeCell ref="A2:E2"/>
    <mergeCell ref="A9:E9"/>
    <mergeCell ref="A3:E3"/>
  </mergeCells>
  <pageMargins left="0.25" right="0.25" top="0.75" bottom="0.7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3"/>
  <sheetViews>
    <sheetView topLeftCell="C4" zoomScale="80" zoomScaleNormal="80" workbookViewId="0">
      <selection activeCell="F5" sqref="F5"/>
    </sheetView>
  </sheetViews>
  <sheetFormatPr defaultRowHeight="15" x14ac:dyDescent="0.25"/>
  <cols>
    <col min="1" max="1" width="39" customWidth="1"/>
    <col min="2" max="6" width="31" customWidth="1"/>
  </cols>
  <sheetData>
    <row r="1" spans="1:15" ht="183" customHeight="1" x14ac:dyDescent="0.25">
      <c r="A1" s="252">
        <v>1</v>
      </c>
      <c r="B1" s="252"/>
      <c r="C1" s="252"/>
      <c r="D1" s="252"/>
      <c r="E1" s="252"/>
      <c r="F1" s="252"/>
    </row>
    <row r="2" spans="1:15" ht="81" customHeight="1" x14ac:dyDescent="0.25">
      <c r="A2" s="253" t="s">
        <v>576</v>
      </c>
      <c r="B2" s="254"/>
      <c r="C2" s="254"/>
      <c r="D2" s="254"/>
      <c r="E2" s="254"/>
      <c r="F2" s="254"/>
      <c r="J2" s="255"/>
      <c r="K2" s="256"/>
      <c r="L2" s="256"/>
      <c r="M2" s="256"/>
      <c r="N2" s="256"/>
      <c r="O2" s="256"/>
    </row>
    <row r="3" spans="1:15" ht="22.5" customHeight="1" x14ac:dyDescent="0.25">
      <c r="A3" s="259"/>
      <c r="B3" s="259"/>
      <c r="C3" s="259"/>
      <c r="D3" s="259"/>
      <c r="E3" s="259"/>
      <c r="F3" s="259"/>
      <c r="J3" s="11"/>
      <c r="K3" s="12"/>
      <c r="L3" s="12"/>
      <c r="M3" s="12"/>
      <c r="N3" s="12"/>
      <c r="O3" s="12"/>
    </row>
    <row r="4" spans="1:15" s="62" customFormat="1" ht="61.5" customHeight="1" x14ac:dyDescent="0.35">
      <c r="A4" s="158"/>
      <c r="B4" s="151" t="s">
        <v>2</v>
      </c>
      <c r="C4" s="151" t="s">
        <v>3</v>
      </c>
      <c r="D4" s="258" t="s">
        <v>14</v>
      </c>
      <c r="E4" s="258"/>
      <c r="F4" s="152" t="s">
        <v>15</v>
      </c>
    </row>
    <row r="5" spans="1:15" ht="101.25" customHeight="1" x14ac:dyDescent="0.25">
      <c r="A5" s="151" t="s">
        <v>405</v>
      </c>
      <c r="B5" s="159">
        <v>284</v>
      </c>
      <c r="C5" s="154">
        <v>223335912133</v>
      </c>
      <c r="D5" s="160" t="s">
        <v>407</v>
      </c>
      <c r="E5" s="161">
        <v>52835720375</v>
      </c>
      <c r="F5" s="155">
        <v>20434535794</v>
      </c>
    </row>
    <row r="6" spans="1:15" ht="101.25" customHeight="1" x14ac:dyDescent="0.25">
      <c r="A6" s="151" t="s">
        <v>575</v>
      </c>
      <c r="B6" s="154">
        <f>'SEKTÖREL DAĞILIM'!C13</f>
        <v>223</v>
      </c>
      <c r="C6" s="154">
        <f>'SEKTÖREL DAĞILIM'!D13</f>
        <v>198307244621</v>
      </c>
      <c r="D6" s="160" t="s">
        <v>603</v>
      </c>
      <c r="E6" s="161">
        <f>'SEKTÖREL DAĞILIM'!E13</f>
        <v>74945922870</v>
      </c>
      <c r="F6" s="144">
        <f>'SEKTÖREL DAĞILIM'!F13</f>
        <v>28156221368.101696</v>
      </c>
    </row>
    <row r="7" spans="1:15" ht="101.25" customHeight="1" x14ac:dyDescent="0.25">
      <c r="A7" s="151" t="s">
        <v>43</v>
      </c>
      <c r="B7" s="162">
        <f>(B6-B5)/B5</f>
        <v>-0.21478873239436619</v>
      </c>
      <c r="C7" s="162">
        <f>(C6-C5)/C5</f>
        <v>-0.11206736647483294</v>
      </c>
      <c r="D7" s="162"/>
      <c r="E7" s="162">
        <f>(E6-E5)/E5</f>
        <v>0.41847073037092097</v>
      </c>
      <c r="F7" s="162">
        <f>(F6-F5)/F5</f>
        <v>0.37787428361200853</v>
      </c>
    </row>
    <row r="8" spans="1:15" ht="26.25" customHeight="1" x14ac:dyDescent="0.25"/>
    <row r="9" spans="1:15" s="62" customFormat="1" ht="38.25" customHeight="1" x14ac:dyDescent="0.35">
      <c r="A9" s="257" t="s">
        <v>406</v>
      </c>
      <c r="B9" s="257"/>
      <c r="C9" s="257"/>
      <c r="D9" s="257"/>
      <c r="E9" s="257"/>
      <c r="F9" s="257"/>
    </row>
    <row r="11" spans="1:15" ht="20.25" x14ac:dyDescent="0.25">
      <c r="B11" s="108"/>
    </row>
    <row r="13" spans="1:15" x14ac:dyDescent="0.25">
      <c r="C13" s="13"/>
      <c r="D13" s="13"/>
      <c r="E13" s="13"/>
    </row>
  </sheetData>
  <mergeCells count="6">
    <mergeCell ref="A1:F1"/>
    <mergeCell ref="A2:F2"/>
    <mergeCell ref="J2:O2"/>
    <mergeCell ref="A9:F9"/>
    <mergeCell ref="D4:E4"/>
    <mergeCell ref="A3:F3"/>
  </mergeCells>
  <pageMargins left="0.25" right="0.25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20"/>
  <sheetViews>
    <sheetView showGridLines="0" zoomScaleNormal="100" workbookViewId="0">
      <selection activeCell="B13" sqref="B13:C13"/>
    </sheetView>
  </sheetViews>
  <sheetFormatPr defaultRowHeight="15" x14ac:dyDescent="0.25"/>
  <cols>
    <col min="1" max="1" width="37.85546875" customWidth="1"/>
    <col min="2" max="2" width="27.85546875" customWidth="1"/>
    <col min="3" max="3" width="36" customWidth="1"/>
    <col min="4" max="4" width="39" customWidth="1"/>
    <col min="5" max="5" width="40.28515625" customWidth="1"/>
  </cols>
  <sheetData>
    <row r="1" spans="1:5" ht="9" customHeight="1" x14ac:dyDescent="0.25"/>
    <row r="2" spans="1:5" ht="71.25" customHeight="1" x14ac:dyDescent="0.25">
      <c r="A2" s="253" t="s">
        <v>412</v>
      </c>
      <c r="B2" s="254"/>
      <c r="C2" s="254"/>
      <c r="D2" s="254"/>
      <c r="E2" s="254"/>
    </row>
    <row r="3" spans="1:5" ht="18" customHeight="1" x14ac:dyDescent="0.25">
      <c r="A3" s="266"/>
      <c r="B3" s="266"/>
      <c r="C3" s="266"/>
      <c r="D3" s="266"/>
      <c r="E3" s="266"/>
    </row>
    <row r="4" spans="1:5" s="62" customFormat="1" ht="54" customHeight="1" x14ac:dyDescent="0.35">
      <c r="A4" s="158"/>
      <c r="B4" s="163" t="s">
        <v>2</v>
      </c>
      <c r="C4" s="163" t="s">
        <v>3</v>
      </c>
      <c r="D4" s="163" t="s">
        <v>601</v>
      </c>
      <c r="E4" s="164" t="s">
        <v>602</v>
      </c>
    </row>
    <row r="5" spans="1:5" ht="42.75" customHeight="1" x14ac:dyDescent="0.25">
      <c r="A5" s="163" t="s">
        <v>24</v>
      </c>
      <c r="B5" s="154">
        <v>200</v>
      </c>
      <c r="C5" s="154">
        <v>99239932295</v>
      </c>
      <c r="D5" s="154">
        <v>12108559436</v>
      </c>
      <c r="E5" s="154">
        <v>43657068849</v>
      </c>
    </row>
    <row r="6" spans="1:5" ht="42.75" customHeight="1" x14ac:dyDescent="0.25">
      <c r="A6" s="163" t="s">
        <v>16</v>
      </c>
      <c r="B6" s="159">
        <v>23</v>
      </c>
      <c r="C6" s="154">
        <v>99067312326</v>
      </c>
      <c r="D6" s="154">
        <v>16047661932</v>
      </c>
      <c r="E6" s="154">
        <v>31288854021</v>
      </c>
    </row>
    <row r="7" spans="1:5" ht="42.75" customHeight="1" x14ac:dyDescent="0.25">
      <c r="A7" s="163" t="s">
        <v>0</v>
      </c>
      <c r="B7" s="154">
        <f>SUM(B5:B6)</f>
        <v>223</v>
      </c>
      <c r="C7" s="154">
        <f t="shared" ref="C7:E7" si="0">SUM(C5:C6)</f>
        <v>198307244621</v>
      </c>
      <c r="D7" s="154">
        <f t="shared" si="0"/>
        <v>28156221368</v>
      </c>
      <c r="E7" s="154">
        <f t="shared" si="0"/>
        <v>74945922870</v>
      </c>
    </row>
    <row r="8" spans="1:5" ht="18.75" x14ac:dyDescent="0.3">
      <c r="A8" s="5"/>
      <c r="B8" s="6"/>
      <c r="C8" s="7"/>
      <c r="D8" s="7"/>
      <c r="E8" s="7"/>
    </row>
    <row r="9" spans="1:5" ht="11.25" customHeight="1" x14ac:dyDescent="0.25">
      <c r="A9" s="8"/>
      <c r="B9" s="9"/>
      <c r="C9" s="110"/>
      <c r="D9" s="10"/>
      <c r="E9" s="10"/>
    </row>
    <row r="10" spans="1:5" s="96" customFormat="1" ht="18.75" x14ac:dyDescent="0.25">
      <c r="A10" s="92" t="s">
        <v>17</v>
      </c>
      <c r="B10" s="93"/>
      <c r="C10" s="94"/>
      <c r="D10" s="94"/>
      <c r="E10" s="95"/>
    </row>
    <row r="11" spans="1:5" s="96" customFormat="1" ht="18.75" x14ac:dyDescent="0.25">
      <c r="A11" s="92" t="s">
        <v>18</v>
      </c>
      <c r="B11" s="93"/>
      <c r="C11" s="94"/>
      <c r="D11" s="94"/>
      <c r="E11" s="95"/>
    </row>
    <row r="12" spans="1:5" s="96" customFormat="1" ht="40.5" customHeight="1" x14ac:dyDescent="0.25">
      <c r="A12" s="264" t="s">
        <v>408</v>
      </c>
      <c r="B12" s="265"/>
      <c r="C12" s="265"/>
      <c r="D12" s="265"/>
      <c r="E12" s="265"/>
    </row>
    <row r="13" spans="1:5" s="96" customFormat="1" ht="132" customHeight="1" x14ac:dyDescent="0.3">
      <c r="A13" s="180" t="s">
        <v>605</v>
      </c>
      <c r="B13" s="262" t="s">
        <v>639</v>
      </c>
      <c r="C13" s="262"/>
      <c r="D13" s="180" t="s">
        <v>638</v>
      </c>
      <c r="E13" s="180" t="s">
        <v>604</v>
      </c>
    </row>
    <row r="14" spans="1:5" ht="4.5" customHeight="1" x14ac:dyDescent="0.3">
      <c r="A14" s="178"/>
      <c r="B14" s="176"/>
      <c r="C14" s="176"/>
      <c r="D14" s="178"/>
      <c r="E14" s="180"/>
    </row>
    <row r="15" spans="1:5" ht="20.25" x14ac:dyDescent="0.3">
      <c r="A15" s="189" t="s">
        <v>410</v>
      </c>
      <c r="B15" s="263" t="s">
        <v>621</v>
      </c>
      <c r="C15" s="263"/>
      <c r="D15" s="193" t="s">
        <v>411</v>
      </c>
      <c r="E15" s="193" t="s">
        <v>411</v>
      </c>
    </row>
    <row r="16" spans="1:5" ht="42.75" customHeight="1" x14ac:dyDescent="0.25"/>
    <row r="17" spans="1:13" ht="30" customHeight="1" x14ac:dyDescent="0.35">
      <c r="F17" s="176"/>
      <c r="H17" s="176"/>
      <c r="I17" s="176"/>
      <c r="J17" s="177"/>
      <c r="M17" s="170"/>
    </row>
    <row r="18" spans="1:13" ht="7.5" customHeight="1" x14ac:dyDescent="0.35">
      <c r="F18" s="176"/>
      <c r="G18" s="179"/>
      <c r="H18" s="180"/>
      <c r="I18" s="262" t="s">
        <v>611</v>
      </c>
      <c r="J18" s="262"/>
      <c r="K18" s="165"/>
      <c r="L18" s="260"/>
      <c r="M18" s="261"/>
    </row>
    <row r="19" spans="1:13" ht="26.25" customHeight="1" x14ac:dyDescent="0.35">
      <c r="F19" s="181"/>
      <c r="G19" s="181"/>
      <c r="J19" s="177"/>
      <c r="M19" s="175"/>
    </row>
    <row r="20" spans="1:13" ht="21" x14ac:dyDescent="0.35">
      <c r="A20" s="182"/>
      <c r="B20" s="183"/>
      <c r="C20" s="184"/>
      <c r="D20" s="185"/>
      <c r="E20" s="186"/>
      <c r="F20" s="187"/>
      <c r="G20" s="188"/>
      <c r="H20" s="177"/>
      <c r="I20" s="177"/>
      <c r="J20" s="177"/>
      <c r="K20" s="57"/>
      <c r="L20" s="57"/>
      <c r="M20" s="58"/>
    </row>
  </sheetData>
  <mergeCells count="7">
    <mergeCell ref="L18:M18"/>
    <mergeCell ref="B13:C13"/>
    <mergeCell ref="B15:C15"/>
    <mergeCell ref="A2:E2"/>
    <mergeCell ref="A12:E12"/>
    <mergeCell ref="A3:E3"/>
    <mergeCell ref="I18:J18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B4" sqref="B4"/>
    </sheetView>
  </sheetViews>
  <sheetFormatPr defaultRowHeight="15" x14ac:dyDescent="0.25"/>
  <cols>
    <col min="1" max="3" width="18" customWidth="1"/>
    <col min="4" max="4" width="16.140625" customWidth="1"/>
    <col min="5" max="5" width="12.140625" customWidth="1"/>
    <col min="6" max="6" width="25.140625" customWidth="1"/>
    <col min="7" max="7" width="18" customWidth="1"/>
    <col min="8" max="11" width="19.42578125" bestFit="1" customWidth="1"/>
    <col min="12" max="14" width="18" customWidth="1"/>
  </cols>
  <sheetData>
    <row r="1" spans="1:14" x14ac:dyDescent="0.25">
      <c r="A1" s="283" t="s">
        <v>660</v>
      </c>
      <c r="B1" s="284" t="s">
        <v>661</v>
      </c>
      <c r="C1" s="284" t="s">
        <v>662</v>
      </c>
      <c r="D1" s="284" t="s">
        <v>664</v>
      </c>
      <c r="E1" s="284" t="s">
        <v>663</v>
      </c>
      <c r="F1" s="284" t="s">
        <v>664</v>
      </c>
      <c r="G1" s="285"/>
      <c r="H1" s="286" t="s">
        <v>3</v>
      </c>
      <c r="I1" s="286"/>
      <c r="J1" s="286" t="s">
        <v>666</v>
      </c>
      <c r="K1" s="286"/>
      <c r="L1" s="286" t="s">
        <v>667</v>
      </c>
      <c r="M1" s="286"/>
      <c r="N1" s="287"/>
    </row>
    <row r="2" spans="1:14" ht="30.75" thickBot="1" x14ac:dyDescent="0.3">
      <c r="A2" s="288"/>
      <c r="B2" s="289"/>
      <c r="C2" s="289"/>
      <c r="D2" s="289"/>
      <c r="E2" s="289"/>
      <c r="F2" s="289"/>
      <c r="G2" s="297" t="s">
        <v>669</v>
      </c>
      <c r="H2" s="298" t="s">
        <v>665</v>
      </c>
      <c r="I2" s="298" t="s">
        <v>0</v>
      </c>
      <c r="J2" s="298" t="s">
        <v>665</v>
      </c>
      <c r="K2" s="298" t="s">
        <v>0</v>
      </c>
      <c r="L2" s="298" t="s">
        <v>668</v>
      </c>
      <c r="M2" s="298" t="s">
        <v>665</v>
      </c>
      <c r="N2" s="299" t="s">
        <v>0</v>
      </c>
    </row>
    <row r="3" spans="1:14" ht="12" customHeight="1" thickBot="1" x14ac:dyDescent="0.3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1:14" s="15" customFormat="1" ht="162" customHeight="1" x14ac:dyDescent="0.25">
      <c r="A4" s="269" t="s">
        <v>657</v>
      </c>
      <c r="B4" s="270" t="s">
        <v>34</v>
      </c>
      <c r="C4" s="271" t="s">
        <v>50</v>
      </c>
      <c r="D4" s="300" t="s">
        <v>51</v>
      </c>
      <c r="E4" s="272" t="s">
        <v>409</v>
      </c>
      <c r="F4" s="273" t="s">
        <v>438</v>
      </c>
      <c r="G4" s="272" t="s">
        <v>439</v>
      </c>
      <c r="H4" s="274">
        <v>17747511000</v>
      </c>
      <c r="I4" s="274">
        <v>28894885000</v>
      </c>
      <c r="J4" s="274">
        <v>17644323000</v>
      </c>
      <c r="K4" s="274">
        <v>24423472000</v>
      </c>
      <c r="L4" s="274">
        <v>103188000</v>
      </c>
      <c r="M4" s="274">
        <v>141731000</v>
      </c>
      <c r="N4" s="275">
        <v>1279063000</v>
      </c>
    </row>
    <row r="5" spans="1:14" s="15" customFormat="1" ht="93.75" x14ac:dyDescent="0.25">
      <c r="A5" s="276" t="s">
        <v>658</v>
      </c>
      <c r="B5" s="19" t="s">
        <v>34</v>
      </c>
      <c r="C5" s="24" t="s">
        <v>50</v>
      </c>
      <c r="D5" s="107" t="s">
        <v>52</v>
      </c>
      <c r="E5" s="30" t="s">
        <v>409</v>
      </c>
      <c r="F5" s="23" t="s">
        <v>54</v>
      </c>
      <c r="G5" s="30" t="s">
        <v>53</v>
      </c>
      <c r="H5" s="27">
        <v>0</v>
      </c>
      <c r="I5" s="26">
        <v>1954298000</v>
      </c>
      <c r="J5" s="27">
        <v>0</v>
      </c>
      <c r="K5" s="26">
        <v>1253954000</v>
      </c>
      <c r="L5" s="27">
        <v>0</v>
      </c>
      <c r="M5" s="26">
        <v>0</v>
      </c>
      <c r="N5" s="277">
        <v>10000000</v>
      </c>
    </row>
    <row r="6" spans="1:14" s="15" customFormat="1" ht="93.75" x14ac:dyDescent="0.25">
      <c r="A6" s="276" t="s">
        <v>659</v>
      </c>
      <c r="B6" s="19" t="s">
        <v>34</v>
      </c>
      <c r="C6" s="24" t="s">
        <v>50</v>
      </c>
      <c r="D6" s="107" t="s">
        <v>41</v>
      </c>
      <c r="E6" s="24" t="s">
        <v>42</v>
      </c>
      <c r="F6" s="23" t="s">
        <v>55</v>
      </c>
      <c r="G6" s="24" t="s">
        <v>440</v>
      </c>
      <c r="H6" s="25">
        <v>0</v>
      </c>
      <c r="I6" s="26">
        <v>1954298000</v>
      </c>
      <c r="J6" s="27">
        <v>0</v>
      </c>
      <c r="K6" s="28">
        <v>1253954000</v>
      </c>
      <c r="L6" s="26">
        <v>0</v>
      </c>
      <c r="M6" s="27">
        <v>0</v>
      </c>
      <c r="N6" s="277">
        <v>10000000</v>
      </c>
    </row>
    <row r="7" spans="1:14" s="15" customFormat="1" ht="19.5" customHeight="1" thickBot="1" x14ac:dyDescent="0.3">
      <c r="A7" s="290"/>
      <c r="B7" s="291"/>
      <c r="C7" s="292"/>
      <c r="D7" s="293"/>
      <c r="E7" s="292"/>
      <c r="F7" s="294"/>
      <c r="G7" s="292"/>
      <c r="H7" s="295"/>
      <c r="I7" s="295"/>
      <c r="J7" s="295"/>
      <c r="K7" s="295"/>
      <c r="L7" s="295"/>
      <c r="M7" s="295"/>
      <c r="N7" s="296"/>
    </row>
    <row r="8" spans="1:14" x14ac:dyDescent="0.25">
      <c r="A8" s="283" t="s">
        <v>660</v>
      </c>
      <c r="B8" s="284" t="s">
        <v>661</v>
      </c>
      <c r="C8" s="284" t="s">
        <v>662</v>
      </c>
      <c r="D8" s="284" t="s">
        <v>664</v>
      </c>
      <c r="E8" s="284" t="s">
        <v>663</v>
      </c>
      <c r="F8" s="284" t="s">
        <v>664</v>
      </c>
      <c r="G8" s="285"/>
      <c r="H8" s="286" t="s">
        <v>3</v>
      </c>
      <c r="I8" s="286"/>
      <c r="J8" s="286" t="s">
        <v>670</v>
      </c>
      <c r="K8" s="286"/>
      <c r="L8" s="286" t="s">
        <v>671</v>
      </c>
      <c r="M8" s="286"/>
      <c r="N8" s="287"/>
    </row>
    <row r="9" spans="1:14" ht="30.75" thickBot="1" x14ac:dyDescent="0.3">
      <c r="A9" s="288"/>
      <c r="B9" s="289"/>
      <c r="C9" s="289"/>
      <c r="D9" s="289"/>
      <c r="E9" s="289"/>
      <c r="F9" s="289"/>
      <c r="G9" s="297" t="s">
        <v>669</v>
      </c>
      <c r="H9" s="298" t="s">
        <v>665</v>
      </c>
      <c r="I9" s="298" t="s">
        <v>0</v>
      </c>
      <c r="J9" s="298" t="s">
        <v>665</v>
      </c>
      <c r="K9" s="298" t="s">
        <v>0</v>
      </c>
      <c r="L9" s="298" t="s">
        <v>668</v>
      </c>
      <c r="M9" s="298" t="s">
        <v>665</v>
      </c>
      <c r="N9" s="299" t="s">
        <v>0</v>
      </c>
    </row>
    <row r="10" spans="1:14" s="15" customFormat="1" ht="18.75" x14ac:dyDescent="0.25">
      <c r="A10" s="290"/>
      <c r="B10" s="291"/>
      <c r="C10" s="292"/>
      <c r="D10" s="293"/>
      <c r="E10" s="292"/>
      <c r="F10" s="294"/>
      <c r="G10" s="292"/>
      <c r="H10" s="295"/>
      <c r="I10" s="295"/>
      <c r="J10" s="295"/>
      <c r="K10" s="295"/>
      <c r="L10" s="295"/>
      <c r="M10" s="295"/>
      <c r="N10" s="296"/>
    </row>
    <row r="11" spans="1:14" s="267" customFormat="1" ht="94.5" thickBot="1" x14ac:dyDescent="0.3">
      <c r="A11" s="278" t="s">
        <v>656</v>
      </c>
      <c r="B11" s="279" t="s">
        <v>34</v>
      </c>
      <c r="C11" s="24" t="s">
        <v>50</v>
      </c>
      <c r="D11" s="301" t="s">
        <v>41</v>
      </c>
      <c r="E11" s="280" t="s">
        <v>653</v>
      </c>
      <c r="F11" s="281" t="s">
        <v>654</v>
      </c>
      <c r="G11" s="280" t="s">
        <v>655</v>
      </c>
      <c r="H11" s="282">
        <v>0</v>
      </c>
      <c r="I11" s="282">
        <v>2621069252</v>
      </c>
      <c r="J11" s="282">
        <v>0</v>
      </c>
      <c r="K11" s="282">
        <v>1768933888</v>
      </c>
      <c r="L11" s="282">
        <v>0</v>
      </c>
      <c r="M11" s="282">
        <v>0</v>
      </c>
      <c r="N11" s="282">
        <v>30000000</v>
      </c>
    </row>
  </sheetData>
  <mergeCells count="19">
    <mergeCell ref="H8:I8"/>
    <mergeCell ref="J8:K8"/>
    <mergeCell ref="L8:N8"/>
    <mergeCell ref="C1:C2"/>
    <mergeCell ref="D1:D2"/>
    <mergeCell ref="E1:E2"/>
    <mergeCell ref="F1:F2"/>
    <mergeCell ref="A8:A9"/>
    <mergeCell ref="B8:B9"/>
    <mergeCell ref="C8:C9"/>
    <mergeCell ref="D8:D9"/>
    <mergeCell ref="E8:E9"/>
    <mergeCell ref="F8:F9"/>
    <mergeCell ref="H1:I1"/>
    <mergeCell ref="J1:K1"/>
    <mergeCell ref="L1:N1"/>
    <mergeCell ref="A3:N3"/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KAPAK</vt:lpstr>
      <vt:lpstr>DEĞERLENDİRME</vt:lpstr>
      <vt:lpstr>İCMAL</vt:lpstr>
      <vt:lpstr>SEKTÖREL DAĞILIM</vt:lpstr>
      <vt:lpstr>TR-İST KARŞILAŞTIRMA</vt:lpstr>
      <vt:lpstr>İST 2020-2021 KARŞILAŞTIRMA</vt:lpstr>
      <vt:lpstr>İST 2021 YATIRIMLARI</vt:lpstr>
      <vt:lpstr>Sayfa2</vt:lpstr>
      <vt:lpstr>DEĞERLENDİRME!Yazdırma_Alanı</vt:lpstr>
      <vt:lpstr>İCMAL!Yazdırma_Alanı</vt:lpstr>
      <vt:lpstr>'İST 2020-2021 KARŞILAŞTIRMA'!Yazdırma_Alanı</vt:lpstr>
      <vt:lpstr>'İST 2021 YATIRIMLARI'!Yazdırma_Alanı</vt:lpstr>
      <vt:lpstr>KAPAK!Yazdırma_Alanı</vt:lpstr>
      <vt:lpstr>'SEKTÖREL DAĞILIM'!Yazdırma_Alanı</vt:lpstr>
      <vt:lpstr>'TR-İST KARŞILAŞTIRMA'!Yazdırma_Alanı</vt:lpstr>
      <vt:lpstr>İCMAL!Yazdırma_Başlıkları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2022-07-27T12:19:27Z</dcterms:modified>
</cp:coreProperties>
</file>