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zuleyhaaksuzekkavak\Desktop\"/>
    </mc:Choice>
  </mc:AlternateContent>
  <bookViews>
    <workbookView xWindow="0" yWindow="0" windowWidth="28800" windowHeight="12345"/>
  </bookViews>
  <sheets>
    <sheet name="KAPAK" sheetId="14" r:id="rId1"/>
    <sheet name="KURUMLAR" sheetId="18" r:id="rId2"/>
    <sheet name="KURUMLAR GENEL TOPLAM" sheetId="19" r:id="rId3"/>
    <sheet name="SEKTÖRLER" sheetId="13" r:id="rId4"/>
    <sheet name="SEKTÖRLER GENEL TOPLAM" sheetId="11" r:id="rId5"/>
  </sheets>
  <externalReferences>
    <externalReference r:id="rId6"/>
  </externalReferences>
  <definedNames>
    <definedName name="_xlnm._FilterDatabase" localSheetId="3" hidden="1">SEKTÖRLER!$A$2:$L$875</definedName>
    <definedName name="_xlnm.Print_Area" localSheetId="3">SEKTÖRLER!$A$1:$L$879</definedName>
    <definedName name="_xlnm.Print_Titles" localSheetId="3">SEKTÖRLER!$2:$2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7" i="19" l="1"/>
  <c r="E47" i="19"/>
  <c r="D47" i="19"/>
  <c r="C47" i="19"/>
  <c r="E10" i="11" l="1"/>
  <c r="D10" i="11"/>
  <c r="C10" i="11"/>
  <c r="B10" i="11"/>
  <c r="T876" i="18"/>
  <c r="S876" i="18"/>
  <c r="R876" i="18"/>
  <c r="L876" i="18"/>
  <c r="J876" i="18"/>
  <c r="I876" i="18"/>
  <c r="Q875" i="18"/>
  <c r="Q874" i="18"/>
  <c r="I874" i="18"/>
  <c r="Q873" i="18"/>
  <c r="Q872" i="18"/>
  <c r="K872" i="18"/>
  <c r="Q871" i="18"/>
  <c r="Q870" i="18"/>
  <c r="Q869" i="18"/>
  <c r="Q868" i="18"/>
  <c r="Q867" i="18"/>
  <c r="Q866" i="18"/>
  <c r="Q865" i="18"/>
  <c r="Q864" i="18"/>
  <c r="Q863" i="18"/>
  <c r="Q862" i="18"/>
  <c r="Q861" i="18"/>
  <c r="Q860" i="18"/>
  <c r="Q859" i="18"/>
  <c r="Q858" i="18"/>
  <c r="Q857" i="18"/>
  <c r="Q856" i="18"/>
  <c r="Q855" i="18"/>
  <c r="Q854" i="18"/>
  <c r="Q853" i="18"/>
  <c r="Q852" i="18"/>
  <c r="Q851" i="18"/>
  <c r="Q850" i="18"/>
  <c r="Q849" i="18"/>
  <c r="Q848" i="18"/>
  <c r="Q847" i="18"/>
  <c r="Q846" i="18"/>
  <c r="Q845" i="18"/>
  <c r="Q844" i="18"/>
  <c r="Q843" i="18"/>
  <c r="Q842" i="18"/>
  <c r="Q841" i="18"/>
  <c r="Q840" i="18"/>
  <c r="Q839" i="18"/>
  <c r="Q838" i="18"/>
  <c r="Q837" i="18"/>
  <c r="Q836" i="18"/>
  <c r="Q835" i="18"/>
  <c r="Q834" i="18"/>
  <c r="Q833" i="18"/>
  <c r="Q832" i="18"/>
  <c r="Q831" i="18"/>
  <c r="Q830" i="18"/>
  <c r="Q829" i="18"/>
  <c r="Q828" i="18"/>
  <c r="Q827" i="18"/>
  <c r="Q826" i="18"/>
  <c r="Q825" i="18"/>
  <c r="Q824" i="18"/>
  <c r="Q823" i="18"/>
  <c r="Q822" i="18"/>
  <c r="Q821" i="18"/>
  <c r="Q820" i="18"/>
  <c r="Q819" i="18"/>
  <c r="Q818" i="18"/>
  <c r="Q817" i="18"/>
  <c r="Q816" i="18"/>
  <c r="Q815" i="18"/>
  <c r="Q814" i="18"/>
  <c r="Q813" i="18"/>
  <c r="Q812" i="18"/>
  <c r="Q811" i="18"/>
  <c r="Q810" i="18"/>
  <c r="Q809" i="18"/>
  <c r="Q808" i="18"/>
  <c r="Q807" i="18"/>
  <c r="Q806" i="18"/>
  <c r="Q805" i="18"/>
  <c r="Q804" i="18"/>
  <c r="Q803" i="18"/>
  <c r="Q802" i="18"/>
  <c r="Q801" i="18"/>
  <c r="Q800" i="18"/>
  <c r="Q799" i="18"/>
  <c r="Q798" i="18"/>
  <c r="Q797" i="18"/>
  <c r="Q796" i="18"/>
  <c r="Q795" i="18"/>
  <c r="Q794" i="18"/>
  <c r="Q793" i="18"/>
  <c r="Q792" i="18"/>
  <c r="Q791" i="18"/>
  <c r="Q790" i="18"/>
  <c r="Q789" i="18"/>
  <c r="Q788" i="18"/>
  <c r="Q787" i="18"/>
  <c r="Q786" i="18"/>
  <c r="Q785" i="18"/>
  <c r="Q784" i="18"/>
  <c r="Q783" i="18"/>
  <c r="Q782" i="18"/>
  <c r="Q781" i="18"/>
  <c r="Q780" i="18"/>
  <c r="Q779" i="18"/>
  <c r="Q778" i="18"/>
  <c r="Q777" i="18"/>
  <c r="Q776" i="18"/>
  <c r="Q775" i="18"/>
  <c r="Q774" i="18"/>
  <c r="Q773" i="18"/>
  <c r="Q772" i="18"/>
  <c r="Q771" i="18"/>
  <c r="Q770" i="18"/>
  <c r="Q769" i="18"/>
  <c r="Q768" i="18"/>
  <c r="Q767" i="18"/>
  <c r="Q766" i="18"/>
  <c r="Q765" i="18"/>
  <c r="Q764" i="18"/>
  <c r="Q763" i="18"/>
  <c r="Q762" i="18"/>
  <c r="Q761" i="18"/>
  <c r="Q760" i="18"/>
  <c r="Q759" i="18"/>
  <c r="Q758" i="18"/>
  <c r="Q757" i="18"/>
  <c r="Q756" i="18"/>
  <c r="Q755" i="18"/>
  <c r="Q754" i="18"/>
  <c r="Q753" i="18"/>
  <c r="Q752" i="18"/>
  <c r="Q751" i="18"/>
  <c r="Q750" i="18"/>
  <c r="Q749" i="18"/>
  <c r="Q748" i="18"/>
  <c r="Q747" i="18"/>
  <c r="Q746" i="18"/>
  <c r="Q745" i="18"/>
  <c r="Q744" i="18"/>
  <c r="Q743" i="18"/>
  <c r="Q742" i="18"/>
  <c r="Q741" i="18"/>
  <c r="Q740" i="18"/>
  <c r="Q739" i="18"/>
  <c r="Q738" i="18"/>
  <c r="Q737" i="18"/>
  <c r="Q736" i="18"/>
  <c r="Q735" i="18"/>
  <c r="Q734" i="18"/>
  <c r="Q733" i="18"/>
  <c r="Q732" i="18"/>
  <c r="Q731" i="18"/>
  <c r="Q730" i="18"/>
  <c r="Q729" i="18"/>
  <c r="Q728" i="18"/>
  <c r="Q727" i="18"/>
  <c r="Q726" i="18"/>
  <c r="Q725" i="18"/>
  <c r="Q724" i="18"/>
  <c r="Q723" i="18"/>
  <c r="Q722" i="18"/>
  <c r="Q721" i="18"/>
  <c r="Q720" i="18"/>
  <c r="Q719" i="18"/>
  <c r="Q718" i="18"/>
  <c r="Q717" i="18"/>
  <c r="Q716" i="18"/>
  <c r="Q715" i="18"/>
  <c r="Q714" i="18"/>
  <c r="Q713" i="18"/>
  <c r="Q712" i="18"/>
  <c r="Q711" i="18"/>
  <c r="Q710" i="18"/>
  <c r="Q709" i="18"/>
  <c r="Q708" i="18"/>
  <c r="Q707" i="18"/>
  <c r="Q706" i="18"/>
  <c r="Q705" i="18"/>
  <c r="Q704" i="18"/>
  <c r="Q703" i="18"/>
  <c r="Q702" i="18"/>
  <c r="Q701" i="18"/>
  <c r="Q700" i="18"/>
  <c r="Q699" i="18"/>
  <c r="Q698" i="18"/>
  <c r="Q697" i="18"/>
  <c r="Q696" i="18"/>
  <c r="Q695" i="18"/>
  <c r="Q694" i="18"/>
  <c r="Q693" i="18"/>
  <c r="Q692" i="18"/>
  <c r="Q691" i="18"/>
  <c r="Q690" i="18"/>
  <c r="Q689" i="18"/>
  <c r="Q688" i="18"/>
  <c r="Q687" i="18"/>
  <c r="Q686" i="18"/>
  <c r="Q685" i="18"/>
  <c r="Q684" i="18"/>
  <c r="Q683" i="18"/>
  <c r="Q682" i="18"/>
  <c r="Q681" i="18"/>
  <c r="Q680" i="18"/>
  <c r="Q679" i="18"/>
  <c r="Q678" i="18"/>
  <c r="Q677" i="18"/>
  <c r="Q676" i="18"/>
  <c r="Q675" i="18"/>
  <c r="Q674" i="18"/>
  <c r="Q673" i="18"/>
  <c r="Q672" i="18"/>
  <c r="Q671" i="18"/>
  <c r="Q670" i="18"/>
  <c r="Q669" i="18"/>
  <c r="Q668" i="18"/>
  <c r="Q667" i="18"/>
  <c r="Q666" i="18"/>
  <c r="Q665" i="18"/>
  <c r="Q664" i="18"/>
  <c r="Q663" i="18"/>
  <c r="Q662" i="18"/>
  <c r="Q661" i="18"/>
  <c r="Q660" i="18"/>
  <c r="Q659" i="18"/>
  <c r="Q658" i="18"/>
  <c r="Q657" i="18"/>
  <c r="Q656" i="18"/>
  <c r="Q655" i="18"/>
  <c r="Q654" i="18"/>
  <c r="Q653" i="18"/>
  <c r="Q652" i="18"/>
  <c r="Q651" i="18"/>
  <c r="Q650" i="18"/>
  <c r="Q649" i="18"/>
  <c r="Q648" i="18"/>
  <c r="Q647" i="18"/>
  <c r="Q646" i="18"/>
  <c r="Q645" i="18"/>
  <c r="Q644" i="18"/>
  <c r="Q643" i="18"/>
  <c r="Q642" i="18"/>
  <c r="Q641" i="18"/>
  <c r="Q640" i="18"/>
  <c r="Q639" i="18"/>
  <c r="Q638" i="18"/>
  <c r="Q637" i="18"/>
  <c r="Q636" i="18"/>
  <c r="Q635" i="18"/>
  <c r="Q634" i="18"/>
  <c r="Q633" i="18"/>
  <c r="Q632" i="18"/>
  <c r="Q631" i="18"/>
  <c r="Q630" i="18"/>
  <c r="Q629" i="18"/>
  <c r="Q628" i="18"/>
  <c r="Q627" i="18"/>
  <c r="Q626" i="18"/>
  <c r="Q625" i="18"/>
  <c r="Q624" i="18"/>
  <c r="Q623" i="18"/>
  <c r="Q622" i="18"/>
  <c r="Q621" i="18"/>
  <c r="Q620" i="18"/>
  <c r="Q619" i="18"/>
  <c r="Q618" i="18"/>
  <c r="Q617" i="18"/>
  <c r="Q616" i="18"/>
  <c r="Q615" i="18"/>
  <c r="Q614" i="18"/>
  <c r="Q613" i="18"/>
  <c r="Q612" i="18"/>
  <c r="Q611" i="18"/>
  <c r="Q610" i="18"/>
  <c r="Q609" i="18"/>
  <c r="Q608" i="18"/>
  <c r="Q607" i="18"/>
  <c r="Q606" i="18"/>
  <c r="Q605" i="18"/>
  <c r="Q604" i="18"/>
  <c r="Q603" i="18"/>
  <c r="Q602" i="18"/>
  <c r="Q601" i="18"/>
  <c r="Q600" i="18"/>
  <c r="Q599" i="18"/>
  <c r="Q598" i="18"/>
  <c r="Q597" i="18"/>
  <c r="Q596" i="18"/>
  <c r="Q595" i="18"/>
  <c r="Q594" i="18"/>
  <c r="Q593" i="18"/>
  <c r="Q592" i="18"/>
  <c r="Q591" i="18"/>
  <c r="Q590" i="18"/>
  <c r="Q589" i="18"/>
  <c r="Q588" i="18"/>
  <c r="Q587" i="18"/>
  <c r="Q586" i="18"/>
  <c r="Q585" i="18"/>
  <c r="Q584" i="18"/>
  <c r="Q583" i="18"/>
  <c r="Q582" i="18"/>
  <c r="Q581" i="18"/>
  <c r="Q580" i="18"/>
  <c r="Q579" i="18"/>
  <c r="Q578" i="18"/>
  <c r="Q577" i="18"/>
  <c r="Q576" i="18"/>
  <c r="Q575" i="18"/>
  <c r="Q574" i="18"/>
  <c r="Q573" i="18"/>
  <c r="Q572" i="18"/>
  <c r="Q571" i="18"/>
  <c r="Q570" i="18"/>
  <c r="Q569" i="18"/>
  <c r="Q568" i="18"/>
  <c r="Q567" i="18"/>
  <c r="Q566" i="18"/>
  <c r="Q565" i="18"/>
  <c r="Q564" i="18"/>
  <c r="Q563" i="18"/>
  <c r="Q562" i="18"/>
  <c r="Q561" i="18"/>
  <c r="Q560" i="18"/>
  <c r="Q559" i="18"/>
  <c r="Q558" i="18"/>
  <c r="Q557" i="18"/>
  <c r="Q556" i="18"/>
  <c r="Q555" i="18"/>
  <c r="Q554" i="18"/>
  <c r="Q553" i="18"/>
  <c r="Q552" i="18"/>
  <c r="Q551" i="18"/>
  <c r="Q550" i="18"/>
  <c r="Q549" i="18"/>
  <c r="Q548" i="18"/>
  <c r="Q547" i="18"/>
  <c r="Q546" i="18"/>
  <c r="Q545" i="18"/>
  <c r="Q544" i="18"/>
  <c r="Q543" i="18"/>
  <c r="Q542" i="18"/>
  <c r="Q541" i="18"/>
  <c r="Q540" i="18"/>
  <c r="Q539" i="18"/>
  <c r="Q538" i="18"/>
  <c r="Q537" i="18"/>
  <c r="Q536" i="18"/>
  <c r="Q535" i="18"/>
  <c r="Q534" i="18"/>
  <c r="Q533" i="18"/>
  <c r="Q532" i="18"/>
  <c r="Q531" i="18"/>
  <c r="Q530" i="18"/>
  <c r="Q529" i="18"/>
  <c r="Q528" i="18"/>
  <c r="Q527" i="18"/>
  <c r="Q526" i="18"/>
  <c r="Q525" i="18"/>
  <c r="Q524" i="18"/>
  <c r="Q523" i="18"/>
  <c r="Q522" i="18"/>
  <c r="Q521" i="18"/>
  <c r="Q520" i="18"/>
  <c r="Q519" i="18"/>
  <c r="Q518" i="18"/>
  <c r="Q517" i="18"/>
  <c r="Q516" i="18"/>
  <c r="Q515" i="18"/>
  <c r="Q514" i="18"/>
  <c r="Q513" i="18"/>
  <c r="Q512" i="18"/>
  <c r="Q511" i="18"/>
  <c r="Q510" i="18"/>
  <c r="Q509" i="18"/>
  <c r="Q508" i="18"/>
  <c r="Q507" i="18"/>
  <c r="Q506" i="18"/>
  <c r="Q505" i="18"/>
  <c r="Q504" i="18"/>
  <c r="Q503" i="18"/>
  <c r="Q502" i="18"/>
  <c r="Q501" i="18"/>
  <c r="Q500" i="18"/>
  <c r="Q499" i="18"/>
  <c r="Q498" i="18"/>
  <c r="Q497" i="18"/>
  <c r="Q496" i="18"/>
  <c r="Q495" i="18"/>
  <c r="Q494" i="18"/>
  <c r="Q493" i="18"/>
  <c r="Q492" i="18"/>
  <c r="Q491" i="18"/>
  <c r="Q490" i="18"/>
  <c r="Q489" i="18"/>
  <c r="Q488" i="18"/>
  <c r="Q487" i="18"/>
  <c r="Q486" i="18"/>
  <c r="Q485" i="18"/>
  <c r="Q484" i="18"/>
  <c r="Q483" i="18"/>
  <c r="Q482" i="18"/>
  <c r="Q481" i="18"/>
  <c r="Q480" i="18"/>
  <c r="Q479" i="18"/>
  <c r="Q478" i="18"/>
  <c r="Q477" i="18"/>
  <c r="Q476" i="18"/>
  <c r="Q475" i="18"/>
  <c r="Q474" i="18"/>
  <c r="Q473" i="18"/>
  <c r="Q472" i="18"/>
  <c r="Q471" i="18"/>
  <c r="Q470" i="18"/>
  <c r="Q469" i="18"/>
  <c r="Q468" i="18"/>
  <c r="Q467" i="18"/>
  <c r="Q466" i="18"/>
  <c r="Q465" i="18"/>
  <c r="Q464" i="18"/>
  <c r="Q463" i="18"/>
  <c r="Q462" i="18"/>
  <c r="Q461" i="18"/>
  <c r="Q460" i="18"/>
  <c r="Q459" i="18"/>
  <c r="Q458" i="18"/>
  <c r="Q457" i="18"/>
  <c r="Q456" i="18"/>
  <c r="Q455" i="18"/>
  <c r="Q454" i="18"/>
  <c r="Q453" i="18"/>
  <c r="Q452" i="18"/>
  <c r="Q451" i="18"/>
  <c r="Q450" i="18"/>
  <c r="Q449" i="18"/>
  <c r="Q448" i="18"/>
  <c r="Q447" i="18"/>
  <c r="Q446" i="18"/>
  <c r="Q445" i="18"/>
  <c r="Q444" i="18"/>
  <c r="Q443" i="18"/>
  <c r="Q442" i="18"/>
  <c r="Q441" i="18"/>
  <c r="Q440" i="18"/>
  <c r="Q439" i="18"/>
  <c r="Q438" i="18"/>
  <c r="Q437" i="18"/>
  <c r="Q436" i="18"/>
  <c r="Q435" i="18"/>
  <c r="Q434" i="18"/>
  <c r="Q433" i="18"/>
  <c r="Q432" i="18"/>
  <c r="Q431" i="18"/>
  <c r="Q430" i="18"/>
  <c r="Q429" i="18"/>
  <c r="Q428" i="18"/>
  <c r="Q427" i="18"/>
  <c r="Q426" i="18"/>
  <c r="Q425" i="18"/>
  <c r="Q424" i="18"/>
  <c r="Q423" i="18"/>
  <c r="Q422" i="18"/>
  <c r="Q421" i="18"/>
  <c r="Q420" i="18"/>
  <c r="Q419" i="18"/>
  <c r="Q418" i="18"/>
  <c r="Q417" i="18"/>
  <c r="Q416" i="18"/>
  <c r="Q415" i="18"/>
  <c r="Q414" i="18"/>
  <c r="Q413" i="18"/>
  <c r="Q412" i="18"/>
  <c r="Q411" i="18"/>
  <c r="Q410" i="18"/>
  <c r="Q409" i="18"/>
  <c r="Q408" i="18"/>
  <c r="Q407" i="18"/>
  <c r="Q406" i="18"/>
  <c r="Q405" i="18"/>
  <c r="Q404" i="18"/>
  <c r="Q403" i="18"/>
  <c r="Q402" i="18"/>
  <c r="Q401" i="18"/>
  <c r="Q400" i="18"/>
  <c r="Q399" i="18"/>
  <c r="Q398" i="18"/>
  <c r="Q397" i="18"/>
  <c r="Q396" i="18"/>
  <c r="Q395" i="18"/>
  <c r="Q394" i="18"/>
  <c r="K394" i="18"/>
  <c r="Q393" i="18"/>
  <c r="Q392" i="18"/>
  <c r="Q391" i="18"/>
  <c r="Q390" i="18"/>
  <c r="K390" i="18"/>
  <c r="Q389" i="18"/>
  <c r="Q388" i="18"/>
  <c r="Q387" i="18"/>
  <c r="Q386" i="18"/>
  <c r="Q385" i="18"/>
  <c r="Q384" i="18"/>
  <c r="Q383" i="18"/>
  <c r="Q382" i="18"/>
  <c r="Q381" i="18"/>
  <c r="Q380" i="18"/>
  <c r="Q379" i="18"/>
  <c r="Q378" i="18"/>
  <c r="Q377" i="18"/>
  <c r="Q376" i="18"/>
  <c r="Q375" i="18"/>
  <c r="Q374" i="18"/>
  <c r="Q373" i="18"/>
  <c r="Q372" i="18"/>
  <c r="Q371" i="18"/>
  <c r="Q370" i="18"/>
  <c r="Q369" i="18"/>
  <c r="Q368" i="18"/>
  <c r="Q367" i="18"/>
  <c r="Q366" i="18"/>
  <c r="Q365" i="18"/>
  <c r="Q364" i="18"/>
  <c r="Q363" i="18"/>
  <c r="Q362" i="18"/>
  <c r="Q361" i="18"/>
  <c r="Q360" i="18"/>
  <c r="Q359" i="18"/>
  <c r="Q358" i="18"/>
  <c r="Q357" i="18"/>
  <c r="Q356" i="18"/>
  <c r="Q355" i="18"/>
  <c r="Q354" i="18"/>
  <c r="Q353" i="18"/>
  <c r="Q352" i="18"/>
  <c r="H352" i="18"/>
  <c r="Q351" i="18"/>
  <c r="H351" i="18"/>
  <c r="Q350" i="18"/>
  <c r="Q349" i="18"/>
  <c r="Q348" i="18"/>
  <c r="Q347" i="18"/>
  <c r="Q346" i="18"/>
  <c r="Q345" i="18"/>
  <c r="K345" i="18"/>
  <c r="Q344" i="18"/>
  <c r="K344" i="18"/>
  <c r="Q343" i="18"/>
  <c r="K343" i="18"/>
  <c r="Q342" i="18"/>
  <c r="K342" i="18"/>
  <c r="Q341" i="18"/>
  <c r="K341" i="18"/>
  <c r="Q340" i="18"/>
  <c r="K340" i="18"/>
  <c r="Q339" i="18"/>
  <c r="K339" i="18"/>
  <c r="Q338" i="18"/>
  <c r="K338" i="18"/>
  <c r="Q337" i="18"/>
  <c r="K337" i="18"/>
  <c r="Q336" i="18"/>
  <c r="K336" i="18"/>
  <c r="Q335" i="18"/>
  <c r="K335" i="18"/>
  <c r="Q334" i="18"/>
  <c r="K334" i="18"/>
  <c r="Q333" i="18"/>
  <c r="K333" i="18"/>
  <c r="Q332" i="18"/>
  <c r="K332" i="18"/>
  <c r="Q331" i="18"/>
  <c r="K331" i="18"/>
  <c r="Q330" i="18"/>
  <c r="K330" i="18"/>
  <c r="Q329" i="18"/>
  <c r="K329" i="18"/>
  <c r="Q328" i="18"/>
  <c r="K328" i="18"/>
  <c r="Q327" i="18"/>
  <c r="K327" i="18"/>
  <c r="Q326" i="18"/>
  <c r="K326" i="18"/>
  <c r="Q325" i="18"/>
  <c r="K325" i="18"/>
  <c r="Q324" i="18"/>
  <c r="K324" i="18"/>
  <c r="Q323" i="18"/>
  <c r="K323" i="18"/>
  <c r="Q322" i="18"/>
  <c r="K322" i="18"/>
  <c r="Q321" i="18"/>
  <c r="K321" i="18"/>
  <c r="Q320" i="18"/>
  <c r="K320" i="18"/>
  <c r="Q319" i="18"/>
  <c r="K319" i="18"/>
  <c r="Q318" i="18"/>
  <c r="K318" i="18"/>
  <c r="Q317" i="18"/>
  <c r="K317" i="18"/>
  <c r="Q316" i="18"/>
  <c r="K316" i="18"/>
  <c r="Q315" i="18"/>
  <c r="K315" i="18"/>
  <c r="Q314" i="18"/>
  <c r="K314" i="18"/>
  <c r="Q313" i="18"/>
  <c r="K313" i="18"/>
  <c r="Q312" i="18"/>
  <c r="K312" i="18"/>
  <c r="Q311" i="18"/>
  <c r="K311" i="18"/>
  <c r="Q310" i="18"/>
  <c r="K310" i="18"/>
  <c r="Q309" i="18"/>
  <c r="K309" i="18"/>
  <c r="Q308" i="18"/>
  <c r="K308" i="18"/>
  <c r="Q307" i="18"/>
  <c r="K307" i="18"/>
  <c r="Q306" i="18"/>
  <c r="K306" i="18"/>
  <c r="Q305" i="18"/>
  <c r="K305" i="18"/>
  <c r="Q304" i="18"/>
  <c r="K304" i="18"/>
  <c r="Q303" i="18"/>
  <c r="K303" i="18"/>
  <c r="Q302" i="18"/>
  <c r="K302" i="18"/>
  <c r="Q301" i="18"/>
  <c r="K301" i="18"/>
  <c r="Q300" i="18"/>
  <c r="K300" i="18"/>
  <c r="Q299" i="18"/>
  <c r="K299" i="18"/>
  <c r="Q298" i="18"/>
  <c r="K298" i="18"/>
  <c r="Q297" i="18"/>
  <c r="K297" i="18"/>
  <c r="Q296" i="18"/>
  <c r="K296" i="18"/>
  <c r="Q295" i="18"/>
  <c r="K295" i="18"/>
  <c r="Q294" i="18"/>
  <c r="K294" i="18"/>
  <c r="Q293" i="18"/>
  <c r="K293" i="18"/>
  <c r="Q292" i="18"/>
  <c r="K292" i="18"/>
  <c r="Q291" i="18"/>
  <c r="K291" i="18"/>
  <c r="Q290" i="18"/>
  <c r="K290" i="18"/>
  <c r="Q289" i="18"/>
  <c r="K289" i="18"/>
  <c r="Q288" i="18"/>
  <c r="K288" i="18"/>
  <c r="Q287" i="18"/>
  <c r="K287" i="18"/>
  <c r="Q286" i="18"/>
  <c r="K286" i="18"/>
  <c r="Q285" i="18"/>
  <c r="K285" i="18"/>
  <c r="Q284" i="18"/>
  <c r="K284" i="18"/>
  <c r="Q283" i="18"/>
  <c r="K283" i="18"/>
  <c r="Q282" i="18"/>
  <c r="K282" i="18"/>
  <c r="Q281" i="18"/>
  <c r="K281" i="18"/>
  <c r="Q280" i="18"/>
  <c r="K280" i="18"/>
  <c r="Q279" i="18"/>
  <c r="K279" i="18"/>
  <c r="Q278" i="18"/>
  <c r="K278" i="18"/>
  <c r="Q277" i="18"/>
  <c r="K277" i="18"/>
  <c r="Q276" i="18"/>
  <c r="K276" i="18"/>
  <c r="Q275" i="18"/>
  <c r="K275" i="18"/>
  <c r="Q274" i="18"/>
  <c r="K274" i="18"/>
  <c r="Q273" i="18"/>
  <c r="K273" i="18"/>
  <c r="Q272" i="18"/>
  <c r="Q271" i="18"/>
  <c r="Q270" i="18"/>
  <c r="Q269" i="18"/>
  <c r="Q268" i="18"/>
  <c r="Q267" i="18"/>
  <c r="Q266" i="18"/>
  <c r="Q265" i="18"/>
  <c r="Q264" i="18"/>
  <c r="Q263" i="18"/>
  <c r="Q262" i="18"/>
  <c r="Q261" i="18"/>
  <c r="Q260" i="18"/>
  <c r="Q259" i="18"/>
  <c r="Q258" i="18"/>
  <c r="Q257" i="18"/>
  <c r="Q256" i="18"/>
  <c r="Q255" i="18"/>
  <c r="Q254" i="18"/>
  <c r="Q253" i="18"/>
  <c r="Q252" i="18"/>
  <c r="Q251" i="18"/>
  <c r="Q250" i="18"/>
  <c r="Q249" i="18"/>
  <c r="Q248" i="18"/>
  <c r="Q247" i="18"/>
  <c r="Q246" i="18"/>
  <c r="Q245" i="18"/>
  <c r="Q244" i="18"/>
  <c r="Q243" i="18"/>
  <c r="Q242" i="18"/>
  <c r="Q241" i="18"/>
  <c r="Q240" i="18"/>
  <c r="Q239" i="18"/>
  <c r="Q238" i="18"/>
  <c r="Q237" i="18"/>
  <c r="Q236" i="18"/>
  <c r="Q235" i="18"/>
  <c r="Q234" i="18"/>
  <c r="Q233" i="18"/>
  <c r="Q232" i="18"/>
  <c r="Q231" i="18"/>
  <c r="Q230" i="18"/>
  <c r="Q229" i="18"/>
  <c r="Q228" i="18"/>
  <c r="Q227" i="18"/>
  <c r="Q226" i="18"/>
  <c r="Q225" i="18"/>
  <c r="Q224" i="18"/>
  <c r="Q223" i="18"/>
  <c r="Q222" i="18"/>
  <c r="Q221" i="18"/>
  <c r="Q220" i="18"/>
  <c r="Q219" i="18"/>
  <c r="Q218" i="18"/>
  <c r="Q217" i="18"/>
  <c r="Q216" i="18"/>
  <c r="Q215" i="18"/>
  <c r="Q214" i="18"/>
  <c r="Q213" i="18"/>
  <c r="Q212" i="18"/>
  <c r="Q211" i="18"/>
  <c r="Q210" i="18"/>
  <c r="Q209" i="18"/>
  <c r="Q208" i="18"/>
  <c r="Q207" i="18"/>
  <c r="Q206" i="18"/>
  <c r="Q205" i="18"/>
  <c r="Q204" i="18"/>
  <c r="Q203" i="18"/>
  <c r="Q202" i="18"/>
  <c r="K202" i="18"/>
  <c r="Q201" i="18"/>
  <c r="K201" i="18"/>
  <c r="Q200" i="18"/>
  <c r="K200" i="18"/>
  <c r="Q199" i="18"/>
  <c r="K199" i="18"/>
  <c r="Q198" i="18"/>
  <c r="K198" i="18"/>
  <c r="Q197" i="18"/>
  <c r="Q196" i="18"/>
  <c r="D196" i="18"/>
  <c r="Q195" i="18"/>
  <c r="D195" i="18"/>
  <c r="Q194" i="18"/>
  <c r="D194" i="18"/>
  <c r="Q193" i="18"/>
  <c r="D193" i="18"/>
  <c r="Q192" i="18"/>
  <c r="D192" i="18"/>
  <c r="Q191" i="18"/>
  <c r="D191" i="18"/>
  <c r="Q190" i="18"/>
  <c r="D190" i="18"/>
  <c r="Q189" i="18"/>
  <c r="Q188" i="18"/>
  <c r="Q187" i="18"/>
  <c r="Q186" i="18"/>
  <c r="Q185" i="18"/>
  <c r="Q184" i="18"/>
  <c r="Q183" i="18"/>
  <c r="Q182" i="18"/>
  <c r="Q181" i="18"/>
  <c r="Q180" i="18"/>
  <c r="Q179" i="18"/>
  <c r="Q178" i="18"/>
  <c r="Q177" i="18"/>
  <c r="Q176" i="18"/>
  <c r="Q175" i="18"/>
  <c r="Q174" i="18"/>
  <c r="Q173" i="18"/>
  <c r="Q172" i="18"/>
  <c r="Q171" i="18"/>
  <c r="Q170" i="18"/>
  <c r="Q169" i="18"/>
  <c r="Q168" i="18"/>
  <c r="Q167" i="18"/>
  <c r="Q166" i="18"/>
  <c r="Q165" i="18"/>
  <c r="Q164" i="18"/>
  <c r="Q163" i="18"/>
  <c r="Q162" i="18"/>
  <c r="Q161" i="18"/>
  <c r="Q160" i="18"/>
  <c r="Q159" i="18"/>
  <c r="Q158" i="18"/>
  <c r="Q157" i="18"/>
  <c r="M157" i="18"/>
  <c r="Q156" i="18"/>
  <c r="M156" i="18"/>
  <c r="Q155" i="18"/>
  <c r="M155" i="18"/>
  <c r="Q154" i="18"/>
  <c r="M154" i="18"/>
  <c r="Q153" i="18"/>
  <c r="M153" i="18"/>
  <c r="Q152" i="18"/>
  <c r="M152" i="18"/>
  <c r="Q151" i="18"/>
  <c r="M151" i="18"/>
  <c r="Q150" i="18"/>
  <c r="M150" i="18"/>
  <c r="Q149" i="18"/>
  <c r="M149" i="18"/>
  <c r="Q148" i="18"/>
  <c r="M148" i="18"/>
  <c r="Q147" i="18"/>
  <c r="M147" i="18"/>
  <c r="Q146" i="18"/>
  <c r="M146" i="18"/>
  <c r="Q145" i="18"/>
  <c r="M145" i="18"/>
  <c r="Q144" i="18"/>
  <c r="M144" i="18"/>
  <c r="Q143" i="18"/>
  <c r="M143" i="18"/>
  <c r="Q142" i="18"/>
  <c r="M142" i="18"/>
  <c r="Q141" i="18"/>
  <c r="M141" i="18"/>
  <c r="Q140" i="18"/>
  <c r="M140" i="18"/>
  <c r="Q139" i="18"/>
  <c r="M139" i="18"/>
  <c r="Q138" i="18"/>
  <c r="M138" i="18"/>
  <c r="Q137" i="18"/>
  <c r="M137" i="18"/>
  <c r="Q136" i="18"/>
  <c r="M136" i="18"/>
  <c r="Q135" i="18"/>
  <c r="M135" i="18"/>
  <c r="Q134" i="18"/>
  <c r="M134" i="18"/>
  <c r="Q133" i="18"/>
  <c r="M133" i="18"/>
  <c r="Q132" i="18"/>
  <c r="M132" i="18"/>
  <c r="Q131" i="18"/>
  <c r="M131" i="18"/>
  <c r="Q130" i="18"/>
  <c r="M130" i="18"/>
  <c r="Q129" i="18"/>
  <c r="M129" i="18"/>
  <c r="Q128" i="18"/>
  <c r="Q127" i="18"/>
  <c r="Q126" i="18"/>
  <c r="Q125" i="18"/>
  <c r="Q124" i="18"/>
  <c r="Q123" i="18"/>
  <c r="Q122" i="18"/>
  <c r="Q121" i="18"/>
  <c r="Q120" i="18"/>
  <c r="Q119" i="18"/>
  <c r="Q118" i="18"/>
  <c r="Q117" i="18"/>
  <c r="Q116" i="18"/>
  <c r="Q115" i="18"/>
  <c r="Q114" i="18"/>
  <c r="Q113" i="18"/>
  <c r="Q112" i="18"/>
  <c r="Q111" i="18"/>
  <c r="Q110" i="18"/>
  <c r="Q109" i="18"/>
  <c r="Q108" i="18"/>
  <c r="Q107" i="18"/>
  <c r="Q106" i="18"/>
  <c r="Q105" i="18"/>
  <c r="Q104" i="18"/>
  <c r="Q103" i="18"/>
  <c r="Q102" i="18"/>
  <c r="Q101" i="18"/>
  <c r="Q100" i="18"/>
  <c r="Q99" i="18"/>
  <c r="Q98" i="18"/>
  <c r="Q97" i="18"/>
  <c r="Q96" i="18"/>
  <c r="Q95" i="18"/>
  <c r="Q94" i="18"/>
  <c r="Q93" i="18"/>
  <c r="Q92" i="18"/>
  <c r="Q91" i="18"/>
  <c r="Q90" i="18"/>
  <c r="Q89" i="18"/>
  <c r="K89" i="18"/>
  <c r="Q88" i="18"/>
  <c r="K88" i="18"/>
  <c r="Q87" i="18"/>
  <c r="K87" i="18"/>
  <c r="Q86" i="18"/>
  <c r="K86" i="18"/>
  <c r="Q85" i="18"/>
  <c r="K85" i="18"/>
  <c r="Q84" i="18"/>
  <c r="K84" i="18"/>
  <c r="Q83" i="18"/>
  <c r="K83" i="18"/>
  <c r="Q82" i="18"/>
  <c r="K82" i="18"/>
  <c r="Q81" i="18"/>
  <c r="K81" i="18"/>
  <c r="Q80" i="18"/>
  <c r="K80" i="18"/>
  <c r="Q79" i="18"/>
  <c r="K79" i="18"/>
  <c r="Q78" i="18"/>
  <c r="K78" i="18"/>
  <c r="Q77" i="18"/>
  <c r="K77" i="18"/>
  <c r="Q76" i="18"/>
  <c r="K76" i="18"/>
  <c r="Q75" i="18"/>
  <c r="Q74" i="18"/>
  <c r="K74" i="18"/>
  <c r="Q73" i="18"/>
  <c r="K73" i="18"/>
  <c r="Q72" i="18"/>
  <c r="K72" i="18"/>
  <c r="Q71" i="18"/>
  <c r="K71" i="18"/>
  <c r="Q70" i="18"/>
  <c r="K70" i="18"/>
  <c r="Q69" i="18"/>
  <c r="K69" i="18"/>
  <c r="Q68" i="18"/>
  <c r="K68" i="18"/>
  <c r="Q67" i="18"/>
  <c r="K67" i="18"/>
  <c r="Q66" i="18"/>
  <c r="K66" i="18"/>
  <c r="Q65" i="18"/>
  <c r="K65" i="18"/>
  <c r="Q64" i="18"/>
  <c r="Q63" i="18"/>
  <c r="Q62" i="18"/>
  <c r="Q61" i="18"/>
  <c r="Q60" i="18"/>
  <c r="Q59" i="18"/>
  <c r="Q58" i="18"/>
  <c r="Q57" i="18"/>
  <c r="Q56" i="18"/>
  <c r="Q55" i="18"/>
  <c r="Q54" i="18"/>
  <c r="Q53" i="18"/>
  <c r="K53" i="18"/>
  <c r="Q52" i="18"/>
  <c r="Q51" i="18"/>
  <c r="Q50" i="18"/>
  <c r="K50" i="18"/>
  <c r="Q49" i="18"/>
  <c r="Q48" i="18"/>
  <c r="K48" i="18"/>
  <c r="Q47" i="18"/>
  <c r="K47" i="18"/>
  <c r="Q46" i="18"/>
  <c r="K46" i="18"/>
  <c r="Q45" i="18"/>
  <c r="K45" i="18"/>
  <c r="Q44" i="18"/>
  <c r="K44" i="18"/>
  <c r="Q43" i="18"/>
  <c r="K43" i="18"/>
  <c r="Q42" i="18"/>
  <c r="K42" i="18"/>
  <c r="Q41" i="18"/>
  <c r="K41" i="18"/>
  <c r="Q40" i="18"/>
  <c r="K40" i="18"/>
  <c r="Q39" i="18"/>
  <c r="K39" i="18"/>
  <c r="Q38" i="18"/>
  <c r="K38" i="18"/>
  <c r="Q37" i="18"/>
  <c r="K37" i="18"/>
  <c r="Q36" i="18"/>
  <c r="K36" i="18"/>
  <c r="Q35" i="18"/>
  <c r="K35" i="18"/>
  <c r="Q34" i="18"/>
  <c r="K34" i="18"/>
  <c r="Q33" i="18"/>
  <c r="Q32" i="18"/>
  <c r="K32" i="18"/>
  <c r="Q31" i="18"/>
  <c r="K31" i="18"/>
  <c r="Q30" i="18"/>
  <c r="K30" i="18"/>
  <c r="Q29" i="18"/>
  <c r="K29" i="18"/>
  <c r="Q28" i="18"/>
  <c r="K28" i="18"/>
  <c r="Q27" i="18"/>
  <c r="K27" i="18"/>
  <c r="Q26" i="18"/>
  <c r="K26" i="18"/>
  <c r="Q25" i="18"/>
  <c r="K25" i="18"/>
  <c r="Q24" i="18"/>
  <c r="Q23" i="18"/>
  <c r="Q22" i="18"/>
  <c r="Q21" i="18"/>
  <c r="Q20" i="18"/>
  <c r="Q19" i="18"/>
  <c r="Q18" i="18"/>
  <c r="Q17" i="18"/>
  <c r="Q16" i="18"/>
  <c r="Q15" i="18"/>
  <c r="Q14" i="18"/>
  <c r="Q13" i="18"/>
  <c r="Q12" i="18"/>
  <c r="Q11" i="18"/>
  <c r="Q10" i="18"/>
  <c r="Q9" i="18"/>
  <c r="Q8" i="18"/>
  <c r="K8" i="18"/>
  <c r="Q7" i="18"/>
  <c r="K7" i="18"/>
  <c r="Q6" i="18"/>
  <c r="K6" i="18"/>
  <c r="Q5" i="18"/>
  <c r="K5" i="18"/>
  <c r="Q4" i="18"/>
  <c r="K4" i="18"/>
  <c r="K876" i="18" s="1"/>
  <c r="Q3" i="18"/>
  <c r="Q876" i="18" s="1"/>
  <c r="K36" i="13" l="1"/>
  <c r="K35" i="13"/>
  <c r="J876" i="13" l="1"/>
  <c r="L876" i="13"/>
  <c r="K53" i="13" l="1"/>
  <c r="K50" i="13"/>
  <c r="K48" i="13"/>
  <c r="K47" i="13"/>
  <c r="K46" i="13"/>
  <c r="K45" i="13"/>
  <c r="K44" i="13"/>
  <c r="K43" i="13"/>
  <c r="K42" i="13"/>
  <c r="K41" i="13"/>
  <c r="K40" i="13"/>
  <c r="K39" i="13"/>
  <c r="K38" i="13"/>
  <c r="K37" i="13"/>
  <c r="K34" i="13"/>
  <c r="K32" i="13"/>
  <c r="K31" i="13"/>
  <c r="K30" i="13"/>
  <c r="K29" i="13"/>
  <c r="K28" i="13"/>
  <c r="K27" i="13"/>
  <c r="K26" i="13"/>
  <c r="K25" i="13"/>
  <c r="K8" i="13"/>
  <c r="K7" i="13"/>
  <c r="K6" i="13"/>
  <c r="K5" i="13"/>
  <c r="K4" i="13"/>
  <c r="K89" i="13" l="1"/>
  <c r="K88" i="13"/>
  <c r="K87" i="13"/>
  <c r="K86" i="13"/>
  <c r="K85" i="13"/>
  <c r="K84" i="13"/>
  <c r="K83" i="13"/>
  <c r="K82" i="13"/>
  <c r="K81" i="13"/>
  <c r="K80" i="13"/>
  <c r="K79" i="13"/>
  <c r="K78" i="13"/>
  <c r="K77" i="13"/>
  <c r="K76" i="13"/>
  <c r="K74" i="13"/>
  <c r="K73" i="13"/>
  <c r="K72" i="13"/>
  <c r="K71" i="13"/>
  <c r="K70" i="13"/>
  <c r="K69" i="13"/>
  <c r="K68" i="13"/>
  <c r="K67" i="13"/>
  <c r="K66" i="13"/>
  <c r="K65" i="13"/>
  <c r="H567" i="13" l="1"/>
  <c r="H566" i="13"/>
  <c r="I600" i="13" l="1"/>
  <c r="I876" i="13" s="1"/>
  <c r="K870" i="13"/>
  <c r="K171" i="13" l="1"/>
  <c r="K167" i="13"/>
  <c r="K164" i="13" l="1"/>
  <c r="K163" i="13"/>
  <c r="K162" i="13"/>
  <c r="K161" i="13"/>
  <c r="K160" i="13"/>
  <c r="K159" i="13"/>
  <c r="K158" i="13"/>
  <c r="K157" i="13"/>
  <c r="K156" i="13"/>
  <c r="K155" i="13"/>
  <c r="K154" i="13"/>
  <c r="K153" i="13"/>
  <c r="K152" i="13"/>
  <c r="K151" i="13"/>
  <c r="K150" i="13"/>
  <c r="K149" i="13"/>
  <c r="K148" i="13"/>
  <c r="K147" i="13"/>
  <c r="K146" i="13"/>
  <c r="K145" i="13"/>
  <c r="K144" i="13"/>
  <c r="K143" i="13"/>
  <c r="K142" i="13"/>
  <c r="K141" i="13"/>
  <c r="K140" i="13"/>
  <c r="K139" i="13"/>
  <c r="K138" i="13"/>
  <c r="K137" i="13"/>
  <c r="K136" i="13"/>
  <c r="K135" i="13"/>
  <c r="K134" i="13"/>
  <c r="K133" i="13"/>
  <c r="K132" i="13"/>
  <c r="K131" i="13"/>
  <c r="K130" i="13"/>
  <c r="K129" i="13"/>
  <c r="K128" i="13"/>
  <c r="K127" i="13"/>
  <c r="K126" i="13"/>
  <c r="K125" i="13"/>
  <c r="K124" i="13"/>
  <c r="K123" i="13"/>
  <c r="K122" i="13"/>
  <c r="K121" i="13"/>
  <c r="K120" i="13"/>
  <c r="K119" i="13"/>
  <c r="K118" i="13"/>
  <c r="K117" i="13"/>
  <c r="K116" i="13"/>
  <c r="K115" i="13"/>
  <c r="K114" i="13"/>
  <c r="K113" i="13"/>
  <c r="K112" i="13"/>
  <c r="K111" i="13"/>
  <c r="K110" i="13"/>
  <c r="K109" i="13"/>
  <c r="K108" i="13"/>
  <c r="K107" i="13"/>
  <c r="K106" i="13"/>
  <c r="K105" i="13"/>
  <c r="K104" i="13"/>
  <c r="K103" i="13"/>
  <c r="K102" i="13"/>
  <c r="K101" i="13"/>
  <c r="K100" i="13"/>
  <c r="K99" i="13"/>
  <c r="K98" i="13"/>
  <c r="K97" i="13"/>
  <c r="K96" i="13"/>
  <c r="K95" i="13"/>
  <c r="K94" i="13"/>
  <c r="K93" i="13"/>
  <c r="K92" i="13"/>
  <c r="K490" i="13" l="1"/>
  <c r="K489" i="13"/>
  <c r="K488" i="13"/>
  <c r="K487" i="13"/>
  <c r="K486" i="13"/>
  <c r="K876" i="13" l="1"/>
  <c r="D762" i="13"/>
  <c r="D761" i="13"/>
  <c r="D760" i="13"/>
  <c r="D759" i="13"/>
  <c r="D758" i="13"/>
  <c r="D757" i="13"/>
  <c r="D756" i="13"/>
</calcChain>
</file>

<file path=xl/sharedStrings.xml><?xml version="1.0" encoding="utf-8"?>
<sst xmlns="http://schemas.openxmlformats.org/spreadsheetml/2006/main" count="9505" uniqueCount="1693">
  <si>
    <t>S.N.</t>
  </si>
  <si>
    <t>SEKTÖRÜN ADI</t>
  </si>
  <si>
    <t>PROJENİN ADI</t>
  </si>
  <si>
    <t>YERİ</t>
  </si>
  <si>
    <t>KARAKTERİSTİĞİ</t>
  </si>
  <si>
    <t>PROJE TUTARI</t>
  </si>
  <si>
    <t>PROGRAM YILINA KADAR YAPILAN HARCAMA</t>
  </si>
  <si>
    <t>BAŞLAMA TARİHİ</t>
  </si>
  <si>
    <t>BİTİŞ TARİHİ</t>
  </si>
  <si>
    <t>AİLE ÇALIŞMA VE SOSYAL HİZMETLER İL MÜDÜRLÜĞÜ</t>
  </si>
  <si>
    <t>ÇEVRE VE ŞEHİRCİLİK İL MÜDÜRLÜĞÜ</t>
  </si>
  <si>
    <t>Yeni bina</t>
  </si>
  <si>
    <t>SİLİVRİ</t>
  </si>
  <si>
    <t>İl Tarım Sitesi</t>
  </si>
  <si>
    <t>ARNAVUTKÖY</t>
  </si>
  <si>
    <t>KAĞITHANE</t>
  </si>
  <si>
    <t xml:space="preserve">SARIYER
</t>
  </si>
  <si>
    <t>İSTANBUL</t>
  </si>
  <si>
    <t>DKH-İKTİSADİ</t>
  </si>
  <si>
    <t>SOSYAL GÜVENLİK KURUMU İL MÜDÜRLÜĞÜ</t>
  </si>
  <si>
    <t>Silivri</t>
  </si>
  <si>
    <t>Bakırköy</t>
  </si>
  <si>
    <t>Küçükçekmece</t>
  </si>
  <si>
    <t>Çatalca</t>
  </si>
  <si>
    <t>İSTANBUL VAKIFLAR 2. BÖLGE MÜDÜRLÜĞÜ</t>
  </si>
  <si>
    <t>Kadıköy</t>
  </si>
  <si>
    <t>Vakıf Kültür Varlığı Tescilli eski eser</t>
  </si>
  <si>
    <t>Galip Paşa Camii proje çizim işi</t>
  </si>
  <si>
    <t>İmrahor ve Toygar Hamza Camileri ile Doğancılar Çeşmesi proke çizim işi</t>
  </si>
  <si>
    <t>Üsküdar</t>
  </si>
  <si>
    <t>18 ada, 20 parseldeki taşınmazın proje çizim işi</t>
  </si>
  <si>
    <t>Ahmet Çavuş Camii proje çizimi</t>
  </si>
  <si>
    <t>Şile</t>
  </si>
  <si>
    <t>347 ada, 22 parseldeki ahşap bina proje çizim işi</t>
  </si>
  <si>
    <t>Hilmi Abbas Camii proje çizim işi</t>
  </si>
  <si>
    <t>Pendik</t>
  </si>
  <si>
    <t>Beykoz</t>
  </si>
  <si>
    <t>Sahrayı Cedit Camii proje çizim işi</t>
  </si>
  <si>
    <t>Muhasebeci Abdi Efendi Camii proje çizim işi</t>
  </si>
  <si>
    <t>Sinanpaşa Camii proje çizim işi</t>
  </si>
  <si>
    <t>Gevher Ağa Camii proje çizim işi</t>
  </si>
  <si>
    <t>Ümraniye</t>
  </si>
  <si>
    <t>Fevziye Hatun Camii proje çizim işi</t>
  </si>
  <si>
    <t>Solak Sinan Cami proje çizim işi</t>
  </si>
  <si>
    <t>Tabaklar Cami proje çizim işi</t>
  </si>
  <si>
    <t>Alemdağ Camii Uygulama (Restorasyon) İşi</t>
  </si>
  <si>
    <t>Çekmeköy</t>
  </si>
  <si>
    <t>Silahtar Abdurrahmanağa Camii Uygulama (Resyorasyon) işi</t>
  </si>
  <si>
    <t>Hüsrevağa Camii Uygulama (Restorasyon) İşi</t>
  </si>
  <si>
    <t>Rumi Mehmet Paşa Camii restorasyonu</t>
  </si>
  <si>
    <t>Suadiye Camii Uygulama (restorasyonu)</t>
  </si>
  <si>
    <t>Süleymanpaşa Paşa Camii restorasyonu</t>
  </si>
  <si>
    <t>3.Mustafa (İskele) Camii Uygulama (Restorasyon) işi</t>
  </si>
  <si>
    <t>Hacı Selim Ağa Kütüphanesi Uygulama (Restorasyon) işi</t>
  </si>
  <si>
    <t>Kaymak Mustafa Paşa Camii uygulama (restorasyon) işi</t>
  </si>
  <si>
    <t>Ahmediye Külliyesi uygulama (restorasyon) işi</t>
  </si>
  <si>
    <t>Midillili Ali Reis Camii uygulama (restorasyon) işi</t>
  </si>
  <si>
    <t>Kısıklı 2 adet ahşap ev  uygulama (rekonstrüksiyon) işi</t>
  </si>
  <si>
    <t>YENİ PTT A.Ş.BİNALARI/İstanbul Avrupa Yakası- Topkapı PTT Merkez ve PTT AVM Ofis Binası (İkmal)</t>
  </si>
  <si>
    <t>ZEYTİNBURNU</t>
  </si>
  <si>
    <t>YENİ PTT A.Ş.BİNALARI/İstanbul KİM ve Lojistik Üs Binası</t>
  </si>
  <si>
    <t>YENİ PTT A.Ş.BİNALARI/İstanbul Anadolu Yakası-Bostancı Uygulamalı Eğitim Merkezi, Kargo ve Merkez Müdürlüğü Binası</t>
  </si>
  <si>
    <t>KADIKÖY</t>
  </si>
  <si>
    <t>YENİ PTT A.Ş.BİNALARI/İstanbul Anadolu Yakası-Dağıtım ve Kargo Merkez Müdürlüğü Binası</t>
  </si>
  <si>
    <t>KARTAL</t>
  </si>
  <si>
    <t>PTTMATİK</t>
  </si>
  <si>
    <t>MUHTELİF İLÇELERDE</t>
  </si>
  <si>
    <t>YENİ PTT A.Ş. İŞYERLERİ KONSEPT</t>
  </si>
  <si>
    <t>MUHTELİF İŞLER</t>
  </si>
  <si>
    <t>Hizmet Binası Yapımı, İnşaat</t>
  </si>
  <si>
    <t>Makine Techizat</t>
  </si>
  <si>
    <t>Bakım Onarım</t>
  </si>
  <si>
    <t>Mefruşat Teçhizat</t>
  </si>
  <si>
    <t>Muhtelif İşler</t>
  </si>
  <si>
    <t>İstanbul</t>
  </si>
  <si>
    <t>EĞİTİM</t>
  </si>
  <si>
    <t>BEYKOZ</t>
  </si>
  <si>
    <t>İSTANBUL EYÜP FUTSAL PROJE HİZMET ALIMI</t>
  </si>
  <si>
    <t>EYÜP</t>
  </si>
  <si>
    <t>PROJE</t>
  </si>
  <si>
    <t>BEYLİKDÜZÜ</t>
  </si>
  <si>
    <t>GÜNGÖREN SPOR KOMPLEKSİ İKMAL İŞİ</t>
  </si>
  <si>
    <t>GÜNGÖREN</t>
  </si>
  <si>
    <t>ÜSKÜDAR</t>
  </si>
  <si>
    <t>BAHÇELİEVLER</t>
  </si>
  <si>
    <t>ÇEKMEKÖY</t>
  </si>
  <si>
    <t>BAKIRKÖY</t>
  </si>
  <si>
    <t>İSTANBUL AVRUPA YAKASI ÇOK AMAÇLI SPOR SALONU</t>
  </si>
  <si>
    <t>BAĞCILAR</t>
  </si>
  <si>
    <t>İDARİ BİNA</t>
  </si>
  <si>
    <t>GENÇLİK VE SPOR İL MÜDÜRLÜĞÜ</t>
  </si>
  <si>
    <t>Yapım</t>
  </si>
  <si>
    <t>SANCAKTEPE</t>
  </si>
  <si>
    <t>Kartal</t>
  </si>
  <si>
    <t>ENERJİ</t>
  </si>
  <si>
    <t xml:space="preserve">Mesleki ve Teknik Lise </t>
  </si>
  <si>
    <t>24 Derslik Ek Bina+  2 Atölye</t>
  </si>
  <si>
    <t>1 Atölye</t>
  </si>
  <si>
    <t>Mesleki ve Teknik Anadolu Lisesi</t>
  </si>
  <si>
    <t>24 Derslik +                        1 atölye</t>
  </si>
  <si>
    <t>Anadolu İmam Hatip Lisesi</t>
  </si>
  <si>
    <t>TUZLA</t>
  </si>
  <si>
    <t>32 Derslik</t>
  </si>
  <si>
    <t>Gültepe Mesleki ve Teknik Anadolu Lisesi</t>
  </si>
  <si>
    <t>Anadolu Lisesi (Cihangir Mah.)</t>
  </si>
  <si>
    <t>AVCILAR</t>
  </si>
  <si>
    <t xml:space="preserve">40 Derslik  </t>
  </si>
  <si>
    <t xml:space="preserve">1 Atölye </t>
  </si>
  <si>
    <t xml:space="preserve">24 Derslik </t>
  </si>
  <si>
    <t>İmam Hatip Lisesi</t>
  </si>
  <si>
    <t>24 Derslik</t>
  </si>
  <si>
    <t>Akşemsettin Anadolu Lisesi Ek Bina</t>
  </si>
  <si>
    <t>40 Derslik</t>
  </si>
  <si>
    <t>Mehmet Akif Anadolu Lisesi</t>
  </si>
  <si>
    <t>BAŞAKŞEHİR</t>
  </si>
  <si>
    <t>Anadolu Sağlık Meslek Lisesi</t>
  </si>
  <si>
    <t>Anadolu Lisesi (Bahçeşehir)</t>
  </si>
  <si>
    <t>Kayabaşı Mahallesi Özel Eğitim Okulu</t>
  </si>
  <si>
    <t xml:space="preserve">16 Derslik </t>
  </si>
  <si>
    <t xml:space="preserve">Anadolu Lisesi </t>
  </si>
  <si>
    <t>Sosyal Bilimler Lisesi</t>
  </si>
  <si>
    <t>Mesleki ve Teknik Lise</t>
  </si>
  <si>
    <t>24 Derslik+Anaokulu</t>
  </si>
  <si>
    <t>Anadolu İletişim Meslek Lisesi</t>
  </si>
  <si>
    <t xml:space="preserve">Teknik ve Endüstri Meslek Lisesi </t>
  </si>
  <si>
    <t xml:space="preserve">BEYLİKDÜZÜ </t>
  </si>
  <si>
    <t>24 Derslik+3 Atl+Sp.Sl.</t>
  </si>
  <si>
    <t>Doç. Dr. Burhan Bahriyeli Mesleki ve Teknik Lise</t>
  </si>
  <si>
    <t>BÜYÜKÇEKMECE</t>
  </si>
  <si>
    <t>Gürpınar 80.Yıl  Spor Lisesi</t>
  </si>
  <si>
    <t>24 Derslik+Sp.Sl.</t>
  </si>
  <si>
    <t>Denizcilik Meslek Lisesi</t>
  </si>
  <si>
    <t>Anadolu Lisesi</t>
  </si>
  <si>
    <t>Özel Eğitim Okulu</t>
  </si>
  <si>
    <t>12 Derslik</t>
  </si>
  <si>
    <t xml:space="preserve">Çatalca Arif Nihat Asya Mesleki ve Teknik Anadolu Lisesi </t>
  </si>
  <si>
    <t>ÇATALCA</t>
  </si>
  <si>
    <t>32 derslik+200 öğr.pansiyon+Sp.Salonu</t>
  </si>
  <si>
    <t>32 Derslik +                        1 atölye</t>
  </si>
  <si>
    <t>Mesleki Eğitim Merkezi</t>
  </si>
  <si>
    <t xml:space="preserve">Fen Lisesi </t>
  </si>
  <si>
    <t>24 Derslik +200 öğr.pansiyon</t>
  </si>
  <si>
    <t>Merkez (Mahallesi 12741 parsel)Spor Salonu</t>
  </si>
  <si>
    <t>Özel Proje ile Sp.Sl.+Konf.Sl</t>
  </si>
  <si>
    <t>Halk Eğitim Merkezi</t>
  </si>
  <si>
    <t>KÜÇÜKÇEKMECE</t>
  </si>
  <si>
    <t>Safra Mahallesi 10116 parsele Lise yapımı (Tevfikbey Kız Teknik ve Meslek Lisesi)</t>
  </si>
  <si>
    <t>16 Derslik</t>
  </si>
  <si>
    <t>Fen Lisesi</t>
  </si>
  <si>
    <t>32 Derslik+200 Öğr. Pans.</t>
  </si>
  <si>
    <t>MALTEPE</t>
  </si>
  <si>
    <t>PENDİK</t>
  </si>
  <si>
    <t>Anadolu Güzel Sanatlar ve Spor Lisesi</t>
  </si>
  <si>
    <t>20 Derslik+200 Öğr.Pans.+Konf.Sal.+Sp. Sl.</t>
  </si>
  <si>
    <t>Ömer Çam Anadolu İmam Hatip Lisesi Öğrenci Pansiyonu</t>
  </si>
  <si>
    <t xml:space="preserve"> 200 Öğr. Pans.</t>
  </si>
  <si>
    <t>Kurtköy İmam Hatip Lisesi</t>
  </si>
  <si>
    <t>24  Derslik+ 400 Öğrs.Pns</t>
  </si>
  <si>
    <t>Barbaros Hayrettin Paşa Mesleki ve Teknik Anadolu Lisesi</t>
  </si>
  <si>
    <t>24 Derslik+2 Atl.</t>
  </si>
  <si>
    <t>Fehmi Yılmaz Mesleki ve Teknik Anadolu Lisesi Ek bina</t>
  </si>
  <si>
    <t xml:space="preserve"> Mesleki ve Teknik Anadolu Lisesi (Meclis Mah.)</t>
  </si>
  <si>
    <t>24 Derslik + 300 öğrenci pansiyon + Spor Salonu</t>
  </si>
  <si>
    <t>Zekeriyaköy Spor Lisesi</t>
  </si>
  <si>
    <t>SARIYER</t>
  </si>
  <si>
    <t xml:space="preserve">32 Derslik+Sp.Sl.                              </t>
  </si>
  <si>
    <t xml:space="preserve">24 Derslik + 200 Öğr. Pans </t>
  </si>
  <si>
    <t>Necip Fazıl İmam Hatip Lisesi</t>
  </si>
  <si>
    <t>SULTANBEYLİ</t>
  </si>
  <si>
    <t xml:space="preserve">24 Derslik+ Sp.Sl.+ 300 Öğr.Pan. </t>
  </si>
  <si>
    <t>16 Derslik Ek Bina</t>
  </si>
  <si>
    <t>Ortaöğretim Pansiyonu</t>
  </si>
  <si>
    <t xml:space="preserve">300 Öğr. Pans. </t>
  </si>
  <si>
    <t>SULTANGAZİ</t>
  </si>
  <si>
    <t>Anadolu Lisesi (Gazi Mah.)</t>
  </si>
  <si>
    <t xml:space="preserve">24 Derslik                                         </t>
  </si>
  <si>
    <t>Teknik ve Endüstri Meslek Lisesi</t>
  </si>
  <si>
    <t xml:space="preserve">40 Derslikli+2 Atl.                        </t>
  </si>
  <si>
    <t>Cezeri Mesleki ve Teknik Anadolu Lisesi</t>
  </si>
  <si>
    <t>Halk Eğitim Merkezi (Evliya Çelebi)</t>
  </si>
  <si>
    <t>ÜMRANİYE</t>
  </si>
  <si>
    <t>32 Derslik+2 Atölye</t>
  </si>
  <si>
    <t>Hacı Rahime Ulusoy Mesleki ve Teknik Anadolu Lisesi</t>
  </si>
  <si>
    <t>2 Atölye</t>
  </si>
  <si>
    <t>İmam Hatip Lisesi (Hanze Akın Çolakoğlu)</t>
  </si>
  <si>
    <t>32  Derslik</t>
  </si>
  <si>
    <t>İL MİLLİ EĞİTİM MÜDÜRLÜĞÜ</t>
  </si>
  <si>
    <t>Tahtakale Mahallesi Anaokulu</t>
  </si>
  <si>
    <t>Deliklikaya Mahallesi Anaokulu</t>
  </si>
  <si>
    <t>Taştepe Ortaokulu Bahçesine Anaokulu</t>
  </si>
  <si>
    <t>ESENYURT</t>
  </si>
  <si>
    <t>ATAŞEHİR</t>
  </si>
  <si>
    <t>Adem Çelik İO Ek Bina</t>
  </si>
  <si>
    <t>Fatih Mah OO 8 ada, 5 parsele</t>
  </si>
  <si>
    <t>BAYRAMPAŞA</t>
  </si>
  <si>
    <t>BEYOĞLU</t>
  </si>
  <si>
    <t>EYÜPSULTAN</t>
  </si>
  <si>
    <t>GAZİOSMANPAŞA</t>
  </si>
  <si>
    <t>FATİH</t>
  </si>
  <si>
    <t>İnşaat</t>
  </si>
  <si>
    <t>RESTORASYON</t>
  </si>
  <si>
    <t>ETÜT - PROJE</t>
  </si>
  <si>
    <t>Sancaktepe İlçesi, Damatrys Sarayı rölöve, restitüsyon, restorasyon, inşaat müh., makine müh., elektrik müh., peyzaj mimarlığı projeleri ile zemin ve temel etüdünün hazırlanması işi.</t>
  </si>
  <si>
    <t>703 Ada 4 Parseldeki Şişli Maçka Akif Tuncel Teknik ve Endüstri Meslek Lisesi Rölöve, Restitüsyon, Restorasyon, İnşaat Müh., Makine Müh., Elektrik Müh,. Zemin Etüdü Raporu ve Peyzaj Projelerinin Hazırlanması İşi.</t>
  </si>
  <si>
    <t>ŞİŞLİ</t>
  </si>
  <si>
    <t>İstanbul Üniversitesi Sergi Müze ve Araştırma Merkezi (Salis Medresesi) ile Mülazımlar Medresesi Restorasyonu İşi.</t>
  </si>
  <si>
    <t>Fatih İlçesi Ayasofya Müzesi Batı Cephesi Onarımı ve restorasyonu işi</t>
  </si>
  <si>
    <t xml:space="preserve">Fatih Turhan Hatice valide sultan havatin cedid havatin türbelerinin resterasyon uygulama işi </t>
  </si>
  <si>
    <t>Beyoğlu İlçesi, 232 Pafta, 1175 Ada, 75 Parselde Bulunan Pir Hasan Hüsamettin Uşşaki Türbesine Ait Rölöve, Restitüsyon, Restorasyon, İnşaat Müh.,  Elektrik Müh., Makine Müh. Projeleri İle Zemin Ve Temel Etüt Raporu Hazırlanması İşi.</t>
  </si>
  <si>
    <t>Beşiktaş Anadolu Lisesi  Rölöve, Restitüsyon, Restorasyon, İnşaat Müh., Makine Müh., Elektrik Müh., Projeleri ile Zemin ve Temel Etüt Raporu Hazırlanması İşi.</t>
  </si>
  <si>
    <t>BEŞİKTAŞ</t>
  </si>
  <si>
    <t>Beyoğlu İlçesi 503 Ada 6 Parselde Yer Alan Hacı Piri cami, Tekkesi ve Çevre düzenlenmesi Restorasyon Uygulaması İşi.</t>
  </si>
  <si>
    <t>Ayasofya Ana Mekan İç Yüzeylerinin Acil Müdehale ve Proje Yapım İşleri.</t>
  </si>
  <si>
    <t>Nakşidil Valide Sultan Türbesi Restorasyon Projesi Uygulaması İşi</t>
  </si>
  <si>
    <t xml:space="preserve">Üsküdar İlçesi, Kandilli Kız Anadolu Lisesi Alanındaki Eski Eser Su Deposunun  Rölöve, Restitüsyon, Restorasyon, İnşaat Müh., Makine Müh., Elektrik Müh., Projeleri  Hazırlanması İşi.   </t>
  </si>
  <si>
    <t>119 Pafta, 570 Ada- 5 Parselde yer alan Molla Hüsrev Camii'nin Rölöve, Restitüsyon, Restorasyon, İnşaat Müh., Makine Müh., Elektrik Müh., Projeleri Hazırlanması İşi</t>
  </si>
  <si>
    <t>Fatih İlçesi 31 Ada 2 Parselde Yer Alan Tarihi Eser Statüsündeki Binanın (Yurtkur Binası) Restorasyon, İnşaat Müh., Makine Müh., Elektrik Müh., Projelerinin Hazırlanması İşi.</t>
  </si>
  <si>
    <t>Şişli İlçesi 279 Pafta, 2152 Ada 199 Parselde Yer Alan Darülaceze Tesisi Müessesesi Mülkiyetindeki Yapıların Rölöve, Restitüsyon, Restorasyon, İnşaat Müh., Makine Müh., Elektrik Müh., Projeleri ile Zemin ve Temel Etüt Raporu Hazırlanması İşi.</t>
  </si>
  <si>
    <t>Bakırköy İlçesi 375 Ada 2 Parselde Yer Alan Su Kulesinin Rölöve, Restitüsyon, Restorasyon, İnşaat Müh., Makine Müh., Elektrik Müh., Projelerinin Hazırlanması İşi.</t>
  </si>
  <si>
    <t>Süleymaniye Külliyesi Tabhanesi Güçlendirme Restorasyon ve Çevre Düzenlemesi İşi</t>
  </si>
  <si>
    <t>Kocaragıp Paşa Kütüphanesi Müştemilat Yapıları , Türbe ve Çevre Duvarı Restorasyonu ile Çevre Düzenlemesi İşi</t>
  </si>
  <si>
    <t>Fatih İlçesi 37 Pafta 324 Ada 48 Parseldeki Büyük Reşit Paşa İ.Ö.O. Bahçesinde Yer Alan Eski Eserin Rölöve, Restitüsyon, Restorasyon, İnşaat Müh. Projelerinin Hazırlanması İşi</t>
  </si>
  <si>
    <t>Kartal İlçesi, 961 ada, 37 parselde yer alan Tarihi Yakacık Hamamının rölöve, restitüsyon, restorasyon, inşaat mühendisliği, makine mühendisliği, elektrik mühendisliği, projelerinin hazırlanması işi</t>
  </si>
  <si>
    <t>Yıldız Sarayı Musahipağalar Köşkünün Rölöve, Restitüsyon, Restorasyon Projelerinin Hazırlanması İşi</t>
  </si>
  <si>
    <t>( M.S.G.S.Ü. MİMAR SİNAN ARAŞTIRMA MERKEZİ) Tophane müze binası (138 pafta, 57 parselde yer alan İmalat-ı Harbiye Usta Mektebi) binası rekonstrüksiyon işi</t>
  </si>
  <si>
    <t xml:space="preserve">İstanbulda Bulunan Muhtelif Saat Kuleleri ile Cephe Saatlerinin Tamirinin ve Bakımının  Yapılması işi </t>
  </si>
  <si>
    <t xml:space="preserve">Fatih İlçesi, 374 ada 3 parselde yer alan Hacı Beşirağa Medresesi restorasyonu işi </t>
  </si>
  <si>
    <t xml:space="preserve">Fatih İlçesi, Ayasofya Müzesi Galeri Katı, Güneybatı Atrium iniş rampası, depolar acil müdahale ve proje yapım işi </t>
  </si>
  <si>
    <t xml:space="preserve">Eyüp İlçesi 34 pafta 349 ada 12-42-50 parsellerdeki eski eser binaların rekonstrüksiyonu işi </t>
  </si>
  <si>
    <t>Üsküdar İlçesi, Murat Reis Mah. Çavuş Dere Caddesinde Bulunan 66 Pafta, 179 Ada, 1 Parselde Yer Alan Çinili Caminin Restorasyon Uygulaması İşi</t>
  </si>
  <si>
    <t xml:space="preserve">Çatalca İlçesi, Dağyenice Köyü Alaiye Şehitliği Çevre Düzenlemesi Uygulama İşi </t>
  </si>
  <si>
    <t>Topkapı Sarayı Müzesi Saray Yapıları ve Harem Yapıları Kısmi Revize, Rölöve, Restitüsyon, Restorasyon, Duvar Haritaları, Altyapı Rölöve Projelerinin Hazırlanması İhtiyaç Olan Yerlerde Askıya Alınması İle Gerekli Tahkimatın Yapılması ve Mevcut Projelerinin Elektronik Ortamda Birleştirilmesi İşi</t>
  </si>
  <si>
    <t>Fatih İlçesi, 78 Pafta, 121 Ada, 30-35-36-37-38-39-40 Parsellerdeki Sultanahmet Teknik ve End. Meslek Lisesi Binalarının Rölöve Restitüsyon, Restorasyon, Statik, Makine Mühendisliği, Elektrik Müh., Peyzaj Mimarlığı Hizmetleri, Zemin Etüt Projelerinin Hazırlanması İşi</t>
  </si>
  <si>
    <t>Ayasofya Müzesi Kuzey, Güney ve Doğu Cephesi Projeleri Yapılması İşi</t>
  </si>
  <si>
    <t>Sarıyer İlçesi, 95 Pafta, 538 Ada, 40 Parselde Bulunan Sarıyer Eğitim Araştırma Hastanesi Binalarının Rölöve, Restitüsyon, Restorasyon, İnş. Müh., Mak. Müh., Elektrik Müh. Projeleri ile Zemin ve Temel Etüt Raporu Hazırlanması İşi</t>
  </si>
  <si>
    <t xml:space="preserve">Kemalettin Eröge Polis Merkezi Restorasyonu İkmal ve Tamamlama İşi </t>
  </si>
  <si>
    <t>ADALAR</t>
  </si>
  <si>
    <t>Fatih İlçesi, Şeyhülislam Hayri Efendi İlköğretim Okulu'nun (A+B Blok) Restorasyonu işi.</t>
  </si>
  <si>
    <t>Şah(Mahmud Bedrettin Efendi)Tekkesi Rekonstrüksiyon İşi</t>
  </si>
  <si>
    <t>Eyüp Mihrişah Sultan  Sıbyan Mektebi Restorasyonu İşi</t>
  </si>
  <si>
    <t>Fatih İlçesi, 29 Mayıs İ.Ö.O Akşemseddin Kütüphanesi rölöve, restitüsyon, restorasyon, inş.müh., mak. müh., elektrik. müh. ile zemin ve temel etüdü projelerinin hazırlanması işi</t>
  </si>
  <si>
    <t>Üsküdar İlçesi 168 Pafta 27 Ada 15 Parseldeki Çamlıca Kız Lisesi Bahçesinde Yer Alan Tescilli 3 Nolu, 8 Nolu ve Metruk Yapı ile Tescilli Duvarların Rölöve, Restitüsyon, Restorasyon, İnşaat, Makine ve Elektrik Mühendisliği Projelerinin Hazırlanması İşi</t>
  </si>
  <si>
    <t>cezayirli gazi hasan paşa kışlası müelliflik bedeli işi</t>
  </si>
  <si>
    <t>Cedit Ali (Semiz Ali) Paşa Medresesi Restorasyon Uygulama İşi</t>
  </si>
  <si>
    <t>Arnavutköy İlçesi, Boğazköy Camii Restorasyon Uygulaması İkmal İşi</t>
  </si>
  <si>
    <t>İstanbul Valiliği,Kuzey Cephesi Çevre Duvarı Restorasyonu İşi</t>
  </si>
  <si>
    <t>İstanbul İli,Beşiktaş İlçesi,51 Pafta,846 Ada,1 Parselde Bulunan Yıldız Sarayı İleri Dış Karakol Dış Cephe Restorasyon İşi</t>
  </si>
  <si>
    <t>Yıldız Teknik Üniversitesi Davutpaşa  Kampüsü, Davutpaşa Kışla Hamamı ve Kütüphanesi Restorasyonu Tamamlama İşi</t>
  </si>
  <si>
    <t>Fatih İlçesi, 305 Ada 2-3 Parselde Yer Alan Şeker Han Binasının Restorasyonu Uygulama İkmal İşi</t>
  </si>
  <si>
    <t xml:space="preserve">Yıldız Sarayı Büyük Mabeyn Köşkü’nü Çevreleyen Çit Kasrı, Yaveran Köşkü, Set Köşkü ve Bağlantılı Yapıların Restorasyonu Çevre Düzenleme, Elektrik, Mekanik Entegrasyonu ve Müteferrik İşleri </t>
  </si>
  <si>
    <t>Fatih İlçesi, 86 pafta 122 ada 1 parseldeki Sokullu Tuba Kız Kuran Kursu Binasının rölövesi ile restitüsyon, restorasyon, statik, mekanik ve elektrik projelerinin hazırlanması işi</t>
  </si>
  <si>
    <t>Orhaniye Kışla Camisinin Güneyinde Yer Alan İkinci Yapının Restorasyon Uygulama İşi ve Müteferrik İşler</t>
  </si>
  <si>
    <t>Çatalca İlçesi, 160 ada 1 parsel Çatalca Kız Teknik ve Meslek Lisesi Restorasyon Uygulama İşi</t>
  </si>
  <si>
    <t xml:space="preserve">Beyoğlu Taksim Ticaret Meslek Lisesi rölöve, restitüsyon, restorasyon, makine müh., elektrik müh., peyzaj projeleri ile zemin ve temel etüdü raporlarının hazırlaması işi </t>
  </si>
  <si>
    <t xml:space="preserve">Pendik Kurnaköy Camii Restorasyonu Uygulama İşi </t>
  </si>
  <si>
    <t xml:space="preserve">Hırka-i Şerif Camii Minare Restorasyonu ve Çevre Düzenleme Tamamlama Uygulama İşi </t>
  </si>
  <si>
    <t xml:space="preserve">34 pafta 317 ada 16 parseldeki Beyoğlu Anadolu Lisesi Binasının rölövesi ile restitüsyon, restorasyon, statik, mekanik ve elektrik projelerinin hazırlanması işi </t>
  </si>
  <si>
    <t>Kabataş Erkek Lisesi Müştemilat Yapılarının Restorasyon Yapım İşi</t>
  </si>
  <si>
    <t xml:space="preserve">Yıldız Sarayı Arabacılar Dairesi Onarımı, Çevre Düzenleme Tamamlama, Elektrik Mekanik Sistemleri Entegrasyonu ve Müteferrik İşleri </t>
  </si>
  <si>
    <t>Eyüp İlçesi, Şeyh Murad Buhari Tekkesi Zemin Güçlendirme, Hazire ve Mescid Restorasyonu Tamamlama İşi</t>
  </si>
  <si>
    <t xml:space="preserve">Fatih İlçesi, 2284 Ada, 5 Parseldeki Mustafa İsmet Efendi Camii ve Bahçe Duvarları Restorasyonu işi </t>
  </si>
  <si>
    <t xml:space="preserve">Sarıyer İlçesi, 40 pafta 1041 ada 3 parseldeki Özdemir Sabancı Emirgan Anadolu Lisesi Eski Eser Binasının rölöve, restitüsyon ve restorasyon projeleri ile statik, mekanik ve elektrik projelerinin hazırlanması işi </t>
  </si>
  <si>
    <t xml:space="preserve">Şahkulu Sultan Dergahı Uygulama İşi </t>
  </si>
  <si>
    <t xml:space="preserve">Silivri Mimar Sinan Köprüsü’nün 2019 Yılı Restorasyonu İşi </t>
  </si>
  <si>
    <t>Beyoğlu İlçesi Cezayirli Gazi Hasan Paşa İlkokulu Yapısının Rölöve, Restitüsyon ve Restorasyon Projelerinin Hazırlanması İşi</t>
  </si>
  <si>
    <t>Fatih İlçesi 1459 Ada 44 Parseldeki Kütüphane Yapısının Rölöve, Restitüsyon ve Restorasyon Projelerinin Hazırlanması İşi</t>
  </si>
  <si>
    <t xml:space="preserve">Siyavuşpaşa Mah., 23 pafta 4828 parselde bulunan Hamam Kalıntısı, Sarnıç Kalıntısı ve Çeşmenin  rölöve, restitüsyon ve restorasyon projelerinin hazırlanması işi </t>
  </si>
  <si>
    <t>O1,O2,O3,O4 Otoyollarında Kapıkule-Gümüşova Arasındaki Eksik Kalan Köprü ve Viyadüklerin Depreme Karşı Güç. İşi</t>
  </si>
  <si>
    <t xml:space="preserve">Ky. 1.Bölge (İstanbul) Müdürlüğü Otoyollarında Üstyapı İyileştirmesi ve Büyük Onarımı  </t>
  </si>
  <si>
    <t xml:space="preserve">Boğaziçi ve Fatih Sultan Mehmet Köprülerinin Büyük Onarımı ve Yapısal Takviyesi Yapımı İşi. </t>
  </si>
  <si>
    <t xml:space="preserve">Boğaziçi Köprüsü Ana Halat Semer Bölgesi Geçiş Takviyesi ve Fatih Sultan Mehmet Köprüsünün Ankrajlarının Su Drenajı Yapım Kontrollük, Mühendislik, Hizmet Alım İşi </t>
  </si>
  <si>
    <t xml:space="preserve">Boğaziçi Köprüsü Ana Halat Semer Bölgesi Geçiş Takviyesi ve Fatih Sultan Mehmet Köprüsünün Ankrajlarının Su Drenajı Yapım  İşi </t>
  </si>
  <si>
    <t xml:space="preserve">Sarıyer-Kilyos Tüneli                   </t>
  </si>
  <si>
    <t>Hasdal Kavşağı-Kemerburgaz-Yassıören Ayr devlet yolu</t>
  </si>
  <si>
    <t xml:space="preserve">Otoyol Ayr. - (Sultançiftliği-Şile) Ayr.                                                                                    </t>
  </si>
  <si>
    <t xml:space="preserve">D100 Ayr.- (Otoyol-Çatalca) Ayr. </t>
  </si>
  <si>
    <t>Yassıören Ayr.-Subaşı-Çatalca(Çatalca Çev.Y.Dahil)</t>
  </si>
  <si>
    <t xml:space="preserve">İstanbul-Şile               </t>
  </si>
  <si>
    <t xml:space="preserve">Şile-Ağva-Kandıra-Kaynarca                                                                                                                        (İSTANBUL-ŞİLE-AĞVA YOLU  KM :61+000-84+800 ARASI KESİMİ)   </t>
  </si>
  <si>
    <t xml:space="preserve">Halkalı Gümrük İdaresi Bağlantı Yolu (Deplase Edilecek Yol Ve Kavşak Dahil) </t>
  </si>
  <si>
    <t xml:space="preserve">Büyükçekmece - Çatalca </t>
  </si>
  <si>
    <t xml:space="preserve">Kınalı Ayr.-Tekirdağ Yolu                                                                                              </t>
  </si>
  <si>
    <t xml:space="preserve">Kınalı Ayrım - Çorlu   </t>
  </si>
  <si>
    <t xml:space="preserve">ÇERKEZKÖY-SUBAŞI, İSTANBUL-ŞİLE-AĞVA-KANDIRA-KAYNARCA  DANIŞMANLIK HİZMETLERİ </t>
  </si>
  <si>
    <t>1.BÖLGE MÜDÜRLÜĞÜ  MÜHENDİSLİK HİZMETLERİ</t>
  </si>
  <si>
    <t>12. Şube Yassıören Bakımevi</t>
  </si>
  <si>
    <t xml:space="preserve">Silivri İlçesindeSİLİVRİ GİRİŞİ (Kısaköprü)  (50 M)  ,                                                                                                   Kadıköy İlçesinde BOSTANCI (Bostancıbaşı) KÖPRÜLERİ (40 M) </t>
  </si>
  <si>
    <t xml:space="preserve">İstanbul İli, Büyükçekmece İlçesi BÜYÜKÇEKMECE Köprüsü   (600 M)                                                                                  </t>
  </si>
  <si>
    <t>Kanal İstanbul Bağlantı Yolları Etüt Proje ve Yapımı (BY-150 km) Etüt Proje  İşleri</t>
  </si>
  <si>
    <t>Kuzey Marmara Otoyolu Kurtköy-Akyazı Kesimi Yap-İşlet-Devret Modeliyle Yapılması, İşletilmesi ve Devri Projesinin Yapım Döneminin Müşavirlik Hizmeti İşi</t>
  </si>
  <si>
    <t>Kuzey Marmara Otoyolu Kınalı-Odayeri Kesimi Yap-İşlet-Devret Modeliyle Yapılması, İşletilmesi ve Devri Projesinin Yapım Döneminin Müşavirlik Hizmeti İşi</t>
  </si>
  <si>
    <t>MUHTELİF</t>
  </si>
  <si>
    <t>KARAYOLLARI 1. BÖLGE MÜDÜRLÜĞÜ</t>
  </si>
  <si>
    <t>SAĞLIK</t>
  </si>
  <si>
    <t>İL SAĞLIK MÜDÜRLÜĞÜ</t>
  </si>
  <si>
    <t>Mahir İz İlkokulu ve Ortaokulu</t>
  </si>
  <si>
    <t>Yıkım ve Yeniden Yapım</t>
  </si>
  <si>
    <t>Mahmut Şevket Zırh İlkokulu</t>
  </si>
  <si>
    <t xml:space="preserve">Yıkım ve Yeniden Yapım
İkmal İnşaatı </t>
  </si>
  <si>
    <t>Halk Eğitim Merkezi ve Akşam Sanat Okulu</t>
  </si>
  <si>
    <t>Selahattin Karakaşlı İmam Hatip Lisesi (Prefabrik)</t>
  </si>
  <si>
    <t>Akşemsettin İlkokulu</t>
  </si>
  <si>
    <t>İbrahim Koçaslan Ortaokulu</t>
  </si>
  <si>
    <t>Küçükköy Mesleki Teknik Anadolu Lisesi</t>
  </si>
  <si>
    <t>Alparslan İÖO</t>
  </si>
  <si>
    <t xml:space="preserve">Murat Beyaz İlkokulu-İlçe Milli Eğitim Müdürlüğü </t>
  </si>
  <si>
    <t>Erenköy Kız Anadolu Lisesi</t>
  </si>
  <si>
    <t>Ali Kuşçu İlkokulu ve Ortaokulu</t>
  </si>
  <si>
    <t>Rotary Vakfı İşitme Engelliler İlkokulu ve Ortaokulu</t>
  </si>
  <si>
    <t>Şehit Öğretmen Hüseyin Aydemir İlkokulu-Ortaokulu</t>
  </si>
  <si>
    <t>Bahçelievler Anadolu Lisesi</t>
  </si>
  <si>
    <t>Merkezefendi İlkokulu</t>
  </si>
  <si>
    <t>Kocamustafapaşa Anadolu İmam Hatip Lisesi</t>
  </si>
  <si>
    <t>Necda Moralıgil İlkokulu ve Ortaokulu</t>
  </si>
  <si>
    <t>Fuat Baymur İmam Hatip Ortaokulu</t>
  </si>
  <si>
    <t>Lütfi Erçin Ortaokulu</t>
  </si>
  <si>
    <t>Bostancı İlkokulu</t>
  </si>
  <si>
    <t>Güneşlitepe İlkokulu</t>
  </si>
  <si>
    <t>Göztepe Eğitim ve Araştırma Hastanesi</t>
  </si>
  <si>
    <t>İSTANBUL PROJE KOORDİNASYON BİRİMİ</t>
  </si>
  <si>
    <t>ŞİLE</t>
  </si>
  <si>
    <t>Römorkör</t>
  </si>
  <si>
    <t>Türk Boğazları Gemi Trafik Hizmetleri Sistem Yükseltilmesi ve İlavesi</t>
  </si>
  <si>
    <t>Radar ve Gözetleme Sistemleri, Sistem Yazılımı</t>
  </si>
  <si>
    <t>Yüzer Seyir Yardımcılarının Modernizasyonu</t>
  </si>
  <si>
    <t>Makine-Teçhizat</t>
  </si>
  <si>
    <t>Yeni İnşaat, Kılavuzluk, Fener ve Tahlisiye İstasyonları Modernizasyonu</t>
  </si>
  <si>
    <t>Bakım, Onarım-Etüt-Proje, İnşaat</t>
  </si>
  <si>
    <t>Bariyer Botu</t>
  </si>
  <si>
    <t>Bot</t>
  </si>
  <si>
    <t>Kılavuzluk Hizmet Botu</t>
  </si>
  <si>
    <t>KIYI EMNİYETİ GENEL MÜDÜRLÜĞÜ</t>
  </si>
  <si>
    <t>RÖLÖVE VE ANITLAR İL MÜDÜRLÜĞÜ</t>
  </si>
  <si>
    <t>Yıldız Sarayı Hamit Havuzu Köprüleri ve İçinde Bulunan Köşklerin Onarımı ve Çevre Düzenlemesi İkmal İşi</t>
  </si>
  <si>
    <t>Kariye Müzesi II Etap Restorasyonu İkmal İnşaat İşi</t>
  </si>
  <si>
    <t>İstanbul Arkeoloji Müzesi Klasik Bina Onarımı Teşhir Tanzimi ve Çevre Düzenlemesi</t>
  </si>
  <si>
    <t>Ulusal Film Arşivi ve Sinema Müzesi Restorasyonu ve Teşhir Tanzimi</t>
  </si>
  <si>
    <t>Topkapı Sarayı Sur-i Sultani 2 Etap Surlarının Restorasyonu, Elektrik, Peyzaj, ve Peyzaj Altyapı İşleri, Aydınlatma İşlerinin Yapılması</t>
  </si>
  <si>
    <t>İstanbul Sokullu Mehmet Paşa Türbesi Bahçe Kapısı  ve Duvarları ile geçiş revağı bölümü Şeyh Ebu'l Vefa Türbesi , Mahmut nedim paşa Türbesi, Seyyid-i  Velayed Türbesi Rölöve ,Restitüsyon,Restorasyon,Statik,Mekanik ve Elektrik Projeleri yapımı işi</t>
  </si>
  <si>
    <t xml:space="preserve">İstanbul Eyüpsultan Sultan V. Mehmet Reşad Türbesi Mühendislik Hizmetleri ve Çevre Düzenleme;Mehmet Vusuli Efendi Türbesi Rölöve, Restitüsyon, Restorasyon, İnşaat ve Makine Mühendisliği ve Çevre Düzenleme İle 192 Ada, 1 Parselde Bulunan Tescilli Haziredeki Mezar Taşlarının Rölöve, Restitüsyon ve Restorayon Projelerinin Hazırlanması İşi    </t>
  </si>
  <si>
    <t>Organik Tarımın Yaygınlaştırılması Ve Kontrolü Projesi</t>
  </si>
  <si>
    <t>Etüd Proje</t>
  </si>
  <si>
    <t>İyi Tarım Uygulamalarının Yaygınlaştırılması Ve Kontrolü Projesi</t>
  </si>
  <si>
    <t>Kadın Çiftçiler Tarımsal Yayım Projesi</t>
  </si>
  <si>
    <t>Bitkisel Üretimin Geliştirilmesi Projesi</t>
  </si>
  <si>
    <t>Sularda Tarımsal Faaliyetlerden Kaynaklanan Kirliliğin Kontrolü Projesi</t>
  </si>
  <si>
    <t>Bitki Sağlığı Uygulamaları Ve Kontrolü Projesi - B.Ü. Karantina Hizmetleri</t>
  </si>
  <si>
    <t>Bitki Sağlığı Uygulama Kontrol - Bitki Sağlığı Hizm. Etkinleştirilmesi</t>
  </si>
  <si>
    <t>Hayvancılığı Geliştirme Projesi</t>
  </si>
  <si>
    <t>Kontrol Hizmetlerinin Geliştirilmesi Projesi</t>
  </si>
  <si>
    <t>Kırsal Kalkınma Yatırımlarının Desteklenmesi Projesi</t>
  </si>
  <si>
    <t>Gıda Ve Yem Numune Alma Hizmetlerinin Geliştirilmesi</t>
  </si>
  <si>
    <t>İdari Kapasitenin Geliştirilmesi Projesi</t>
  </si>
  <si>
    <t>Su Kaynaklarının Balıklandırılması Projesi</t>
  </si>
  <si>
    <t>(YİKOB) Bitkisel Üretimin Geliştirilmesi Projesi</t>
  </si>
  <si>
    <t>(YİKOB) Kontrol Hizmetlerinin Geliştirilmesi Projesi</t>
  </si>
  <si>
    <t>(YİKOB) Su Ürünleri Üretiminin Geliştirilmesi Projesi</t>
  </si>
  <si>
    <t>TARIM VE ORMAN İL MÜDÜRLÜĞÜ</t>
  </si>
  <si>
    <t>MUHTELİF İLÇELER</t>
  </si>
  <si>
    <t>TEİAŞ 4. BÖLGE MÜDÜRLÜĞÜ</t>
  </si>
  <si>
    <t>Kavacık GIS</t>
  </si>
  <si>
    <t>380/33 kV, 2x125 MVA + 3. Trafo Fideri</t>
  </si>
  <si>
    <t xml:space="preserve">İçmeler-Tuzla Brş. N. EİH Yenileme </t>
  </si>
  <si>
    <t>154 kV, 2x1272 MCM, 10 km</t>
  </si>
  <si>
    <t>Tepeören - Gebze OSB - Tuzla EİH</t>
  </si>
  <si>
    <t>Kavacık - Vaniköy - Etiler Kablo ve EİH (Fiber Optikli)</t>
  </si>
  <si>
    <t>Ümraniye 380 GIS</t>
  </si>
  <si>
    <t>380/154 kV, 1. ve 2. Bank Fideri + 420 kV, 160/250 MVAr Ayarlanabilir Reaktör</t>
  </si>
  <si>
    <t>Kartal GIS-Yunus GIS Kablosu (Fiber Optikli)</t>
  </si>
  <si>
    <t>154 kV, 1600 mm² Kablo, 5 km</t>
  </si>
  <si>
    <t>Yunus GIS</t>
  </si>
  <si>
    <t>154/33 kV, 2x100 MVA + 154/33 kV, 3. ve 4. Trafo Fideri + 170 kV, 50 MVAr Reaktör</t>
  </si>
  <si>
    <t>Samandıra GIS</t>
  </si>
  <si>
    <t>380/33 kV, 2x125 MVA + 3. ve 4. Trafo Fideri +  420 kV, 160-250 MVAr Ayarlanabilir Reaktör</t>
  </si>
  <si>
    <t>154/33 kV, 50 MVA + 2. Trafo Fideri</t>
  </si>
  <si>
    <t>Bostancı Metro GIS</t>
  </si>
  <si>
    <t xml:space="preserve">Deri OSB GIS </t>
  </si>
  <si>
    <t>380/154 kV, 2x250 MVA + 420 kV, 160-250 MVAr Ayarlanabilir Reaktör + 380/33 kV, 2x125 MVA + 154/33 kV, 1. ve 2. Trafo Fideri</t>
  </si>
  <si>
    <t>İçmeler TM Tevsiat</t>
  </si>
  <si>
    <t>154 kV, 1 Reaktör Fideri + 170 kV, 50 MVAr Reaktör</t>
  </si>
  <si>
    <t>Göztepe GIS Tevsiat</t>
  </si>
  <si>
    <t>154/33 kV, 100 MVA + 50 MVA + 154 kV, 2 Fider (4. ve 5. Trafo Fideri) + OG Şalt İlavesi</t>
  </si>
  <si>
    <t>Şile - Teke EİH (TTFO)</t>
  </si>
  <si>
    <t>154 kV, 2x1272 MCM, 13 km</t>
  </si>
  <si>
    <t>Samandıra - Maltepe Kablosu (Fiber Optikli)</t>
  </si>
  <si>
    <t>380 kV, 2000 mm² Kablo, 12 km</t>
  </si>
  <si>
    <t xml:space="preserve">Çekmeköy 380 TM </t>
  </si>
  <si>
    <t>380/154 kV, 2x250 MVA</t>
  </si>
  <si>
    <t>Paşaköy - Samandıra Kablosu (Fiber Optikli)</t>
  </si>
  <si>
    <t>380 kV, 2000 mm² Kablo, 3 km</t>
  </si>
  <si>
    <t>Deri OSB - Tepeören Kablosu (Fiber Optikli)</t>
  </si>
  <si>
    <t>380 kV, 2000 mm² Kablo, 11,3 km</t>
  </si>
  <si>
    <t>Paşaköy TM Tevsiat</t>
  </si>
  <si>
    <t>380 kV, 4 Fider (Transfer, Reaktör, Samandıra, Yedek) + 420 kV, 160-250 MVAr Reaktör + 154 kV, 2 Fider (Nişantepe GIS-1, 2)</t>
  </si>
  <si>
    <t xml:space="preserve">Nişantepe GIS </t>
  </si>
  <si>
    <t>Ümraniye - Vaniköy Kablosu (Fiber Optikli)</t>
  </si>
  <si>
    <t>154 kV, 1000 mm² Kablo, 7 km</t>
  </si>
  <si>
    <t>Küçükbakkalköy - Bostancı GIS Kablosu (Fiber Optikli)</t>
  </si>
  <si>
    <t>154 kV, 1600 mm² Kablo, 4,5 km</t>
  </si>
  <si>
    <t>İsaköy TM Tevsiat</t>
  </si>
  <si>
    <t>154/33 kV, 50 MVA Trafo, 154/33 kV, 2. Trafo Fideri + OG Metal Clad</t>
  </si>
  <si>
    <t>Bostancı Metro GIS - Büyükbakkalköy Kablosu (Fiber Optikli)</t>
  </si>
  <si>
    <t>154 kV, 1600 mm² Kablo, 9 km</t>
  </si>
  <si>
    <t>Nişantepe GIS - Paşaköy Kablosu (Fiber Optikli)</t>
  </si>
  <si>
    <t>154 kV, 2x1600 mm² Kablo, 4,5 km</t>
  </si>
  <si>
    <t>Şile - Cumhuriyet EİH (TTFO)</t>
  </si>
  <si>
    <t>154 kV, 2x1272 MCM, 27 km</t>
  </si>
  <si>
    <t>Taşoluk 380 GIS</t>
  </si>
  <si>
    <t>380/154 kV, 2x250 MVA + 154 kV, 3 Fider (Ototrafo-1, 2, 3. Trafo) + OG Metal Clad + Kumanda Yenileme</t>
  </si>
  <si>
    <t>Sağmalcılar - Çağlayan  Kablosu (Fiber Optikli)</t>
  </si>
  <si>
    <t xml:space="preserve">Ambarlı 380 TM Tevsiat </t>
  </si>
  <si>
    <t>380 kV, 1 Fider (İkitelli)</t>
  </si>
  <si>
    <t xml:space="preserve">Etiler GIS (Aynı Sahada) </t>
  </si>
  <si>
    <t>Ambarlı DGKÇS - İkitelli EİH Yenileme (TTFO)</t>
  </si>
  <si>
    <t>380 kV, 2x3B 954 MCM, 22 km</t>
  </si>
  <si>
    <t>Hadımköy OSB GIS - Habipler EİH Kısmi Yenileme (TTFO)</t>
  </si>
  <si>
    <t>380 kV, 3B 954 MCM + 154 kV, 2x1272 MCM, 6 km</t>
  </si>
  <si>
    <t>Beşyüzevler - Silahtar Kablosu (Fiber Optikli)</t>
  </si>
  <si>
    <t>154 kV, 1600 mm² Kablo, 2,9 km</t>
  </si>
  <si>
    <t>380 kV 1. ve 2. Bank Fideri + 154/33 kV 3x100 MVA+ 4. Trafo Fideri</t>
  </si>
  <si>
    <t>Topkapı Kablo İrtibatları (Fiber Optikli)</t>
  </si>
  <si>
    <t>154 kV, 1600 mm² Kablo, 4 + 3 + 0,5 km + 154 kV, 1600 mm² Kablo, 3 km Kablo Altyapısı (Atışalanı - Aksaray)</t>
  </si>
  <si>
    <t xml:space="preserve">Aksaray GIS </t>
  </si>
  <si>
    <t>154/33 kV, 3x100 MVA + 4. Trafo Fideri</t>
  </si>
  <si>
    <t xml:space="preserve">Bahçeşehir TM Tevsiat </t>
  </si>
  <si>
    <t>154/33 kV, 100 MVA Trafo + 154 kV, 2 Fider (3. ve 4. Trafo) ve OG Metal Clad Şalt</t>
  </si>
  <si>
    <t xml:space="preserve">Güneşli GIS </t>
  </si>
  <si>
    <t>Alibeyköy Brş. N. - Beşyüzevler -  Atışalanı (Bağcılar) Kablosu (Fiber Optikli)</t>
  </si>
  <si>
    <t>154 kV, 1600 mm² Kablo, 7 km</t>
  </si>
  <si>
    <t>Silahtar GIS</t>
  </si>
  <si>
    <t>154/33 kV, 2x100 MVA Trafo</t>
  </si>
  <si>
    <t>Çatalca TM</t>
  </si>
  <si>
    <t>Çatalca TM İrtibat Hattı (TTFO)</t>
  </si>
  <si>
    <t>154 kV, 2x1272 MCM, 1 km (İki Ayrı Hat)</t>
  </si>
  <si>
    <t>Yenibosna - Veliefendi Kablosu Yenileme (Farklı Güzergahta)(Fiber Optikli)</t>
  </si>
  <si>
    <t>154 kV, 1600 mm² Kablo, 10 km</t>
  </si>
  <si>
    <t>Kasımpaşa GIS Tevsiat</t>
  </si>
  <si>
    <t>Şişli GIS Tevsiat</t>
  </si>
  <si>
    <t>OG Metal Clad İlavesi</t>
  </si>
  <si>
    <t>Veliefendi GIS Tevsiat</t>
  </si>
  <si>
    <t>Küçükköy - Beşyüzevler Kablosu (Fiber Optikli)</t>
  </si>
  <si>
    <t>154 kV, 1600 mm² Kablo, 2,7 km</t>
  </si>
  <si>
    <t xml:space="preserve">Beşyüzevler GIS  </t>
  </si>
  <si>
    <t>Veliefendi TM Tevsiat</t>
  </si>
  <si>
    <t>154 kV, 1 Fider (Yenibosna)</t>
  </si>
  <si>
    <t>Halkalı GIS</t>
  </si>
  <si>
    <t>Ataköy GIS</t>
  </si>
  <si>
    <t>Çağlayan - Altıntepe Kablosu (Fiber Optikli)</t>
  </si>
  <si>
    <t>154 kV, 1600 mm² Kablo, 4 km</t>
  </si>
  <si>
    <t>Havalimanı TM (İstanbul Yenihavalimanı GIS Tevsiat)</t>
  </si>
  <si>
    <t>154/33 kV, 2x100 MVA Trafo + OG Şalt + Kumanda Binası</t>
  </si>
  <si>
    <t>Topkapı TM Tevsiat</t>
  </si>
  <si>
    <t>OG Şalt ve Kumanda Yenileme</t>
  </si>
  <si>
    <t>154 kV, 2x1600 mm² Kablo, 2 km</t>
  </si>
  <si>
    <t>Kınalı TM</t>
  </si>
  <si>
    <t>Ağırmeşe TM İrtibat Hatları (TTFO)</t>
  </si>
  <si>
    <t>TEİAŞ 1. BÖLGE MÜDÜRLÜĞÜ</t>
  </si>
  <si>
    <t>ESENLER</t>
  </si>
  <si>
    <t>ULAŞTIRMA VE ALTYAPI BAKANLIĞI I. BÖLGE MÜDÜRLÜĞÜ</t>
  </si>
  <si>
    <t>-</t>
  </si>
  <si>
    <t>POYRAZKÖY BALIKÇI BARINAĞI ÇEKEK YERİ VE TRAVEL LİFT RIHTIMI İNŞAATI</t>
  </si>
  <si>
    <t>ANADOLU FENERİ BALIKÇI BARINAĞI İNŞAATI</t>
  </si>
  <si>
    <t>RUMELİ KAVAĞI BALIKÇI BARINAĞI RIHTIM İNŞAATI</t>
  </si>
  <si>
    <t>ANADOLU KAVAĞI BALIKÇI BARINAĞI RIHTIM İNŞAATI</t>
  </si>
  <si>
    <t xml:space="preserve">SİLİVRİ YAT LİMANI PROJESİ </t>
  </si>
  <si>
    <t>KAPTAN LÜTFİ BERK KILAVUZLUK İSTASYONU MENDİREK VE RIHTIM İNŞAATI ETÜT PROJE İŞLERİ</t>
  </si>
  <si>
    <t>GARİPÇE BALIKÇI BARINAĞI İNŞAATI</t>
  </si>
  <si>
    <t>PENDİK BALIKÇI BARINAĞI İNŞAATI</t>
  </si>
  <si>
    <t xml:space="preserve">KEGM YEŞİLYURT FENER İSKELESİ İNŞAATI </t>
  </si>
  <si>
    <t>TÜRKİYE YAZMA ESERLER KURUMU BAŞKANLIĞI İSTANBUL BÖLGE MÜDÜRLÜĞÜ</t>
  </si>
  <si>
    <t>Makine Teçhizat Bakım Onarımı</t>
  </si>
  <si>
    <t>İstanbul Nüfus ve Vatandaşlık İl Müdürlüğü Zeytinburnu Kimlik İşlem Merkezi Yapım İşi</t>
  </si>
  <si>
    <t>İstanbul İli Tuzla İlçesi Akfırat Mah. 2395 Parsel Üzerine İstanbul İl Göç İdaresi Müdürlüğü Tuzla Arşiv Binası Yapım İşi</t>
  </si>
  <si>
    <t>Ulaştırma-Haberleşme</t>
  </si>
  <si>
    <t>Tuzla</t>
  </si>
  <si>
    <t>HİZMET BİNASI</t>
  </si>
  <si>
    <t>İSTANBUL VAKIFLAR 1. BÖLGE MÜDÜRLÜĞÜ</t>
  </si>
  <si>
    <t>Proje</t>
  </si>
  <si>
    <t>Hacı Mimi Camii, Sütlüce Mahmut Ağa Camii ile Yahya Kahya Camii</t>
  </si>
  <si>
    <t>Küçük Çekmece Abdulselam Camii Ve Külliyesi Fatih Selamet Han ve Sarıyer Hacı Kemalettin Camii Minaresi</t>
  </si>
  <si>
    <t xml:space="preserve">83 pafta, 583 ada, 7 parselde bulunan vakıf kültür ahsap konak </t>
  </si>
  <si>
    <t>Gazi Ahmet Paşa Külliyesi</t>
  </si>
  <si>
    <t>Kefevi Camii </t>
  </si>
  <si>
    <t>0</t>
  </si>
  <si>
    <t>Ekmekçibaşı Camii</t>
  </si>
  <si>
    <t>Fatih 1292 Ada 10 Parsel vakıf taşınmaz konut uygulama projesi çizimi</t>
  </si>
  <si>
    <t xml:space="preserve">Ortaköy Mah.36 Ada 14 Parsel ile 36 Ada 15 Parsel taşınmaz konut uygulama projeleri </t>
  </si>
  <si>
    <t xml:space="preserve"> Alibeyköy Mah. 122 Ada 129 Parsel taşınmaz konut uygulama projeleri </t>
  </si>
  <si>
    <t>Hacı Mehmet Raif Ağa Camii ile Nur Mehmet Emin Türbesi</t>
  </si>
  <si>
    <t>01.06.2018</t>
  </si>
  <si>
    <t>Zeynep Hatun Camii</t>
  </si>
  <si>
    <t>28.02.2019</t>
  </si>
  <si>
    <t>Haydar Paşa Hamamı</t>
  </si>
  <si>
    <t>11.01.2019</t>
  </si>
  <si>
    <t>Mehmet Ağa Camii</t>
  </si>
  <si>
    <t>18.05.2018</t>
  </si>
  <si>
    <t>Uygulama</t>
  </si>
  <si>
    <t>II. Beyazıt Medresesi Restorasyonu ve Müze Teşhir Tanzim İşi</t>
  </si>
  <si>
    <t>16.06.2014</t>
  </si>
  <si>
    <t>Beyazıt Cami</t>
  </si>
  <si>
    <t>13.08.2012</t>
  </si>
  <si>
    <t>Mahmut Paşa Camii Tamamlama ve Hazire ile Çevre Düzenlemesi</t>
  </si>
  <si>
    <t>Mercan Ağa Camii</t>
  </si>
  <si>
    <t xml:space="preserve">Rüstem Paşa Camii </t>
  </si>
  <si>
    <t>21.03.2016</t>
  </si>
  <si>
    <t>Yeni Camii</t>
  </si>
  <si>
    <t>28.03.2016</t>
  </si>
  <si>
    <t>Muradiye Camii </t>
  </si>
  <si>
    <t>Kasımpaşa Mevlevihanesi </t>
  </si>
  <si>
    <t>Damat İbrahim Paşa Camii </t>
  </si>
  <si>
    <t>Ferruh Kethüda Camii </t>
  </si>
  <si>
    <t xml:space="preserve">Burmalı Mescit </t>
  </si>
  <si>
    <t>Haseki Sultan Camii</t>
  </si>
  <si>
    <t>24.03.2017</t>
  </si>
  <si>
    <t>İmarethane</t>
  </si>
  <si>
    <t>Helvacıbaşı İskenderağa Camii </t>
  </si>
  <si>
    <t>Süleymaniye Külliyesinde İmaret Alt Katı</t>
  </si>
  <si>
    <t>Kumrulu Mescid</t>
  </si>
  <si>
    <t>Hoca Kasım Günani </t>
  </si>
  <si>
    <t>Teşvikiye Camii </t>
  </si>
  <si>
    <t>Mesih Ali Paşa Camii </t>
  </si>
  <si>
    <t>Bekir Paşa Camii </t>
  </si>
  <si>
    <t>Molla Gürani Camii</t>
  </si>
  <si>
    <t>Sina Baldukyasko (Terra Santa) Kilisesi</t>
  </si>
  <si>
    <t>20.07.2018</t>
  </si>
  <si>
    <t>15.11.2020</t>
  </si>
  <si>
    <t>Fethiye ( Kilise ) Camii</t>
  </si>
  <si>
    <t>Tavaşi Süleyman Ağa Camii Tamamlama</t>
  </si>
  <si>
    <t>31.12.2018</t>
  </si>
  <si>
    <t>30.12.2019</t>
  </si>
  <si>
    <t>Soğukçeşme Askeri Rüştiyesi</t>
  </si>
  <si>
    <t>02.07.2020</t>
  </si>
  <si>
    <t>Güngörmez Mescidi, Tunuslu Hayrettin Paşa Türbesi, Haziresi ve 1.Ahmet Sebili</t>
  </si>
  <si>
    <t>14.12.2018</t>
  </si>
  <si>
    <t>04.08.2020</t>
  </si>
  <si>
    <t>Bostani Ali Ağa Camii ve Marputçular Camii Minaresi</t>
  </si>
  <si>
    <t>19.11.2018</t>
  </si>
  <si>
    <t>09.08.2020</t>
  </si>
  <si>
    <t>Hacı Kemalettin Camii ve Dükkanları</t>
  </si>
  <si>
    <t>19.10.2018</t>
  </si>
  <si>
    <t>29.06.2020</t>
  </si>
  <si>
    <t>Kürkçübaşı Ahmet Şemsettin Camii Tamamlama</t>
  </si>
  <si>
    <t>Eminönü Muhsine Hatun Camii</t>
  </si>
  <si>
    <t>İSTANBUL ORMAN BÖLGE MÜDÜRLÜĞÜ</t>
  </si>
  <si>
    <t>Ormanların Geliştirilmesi Projesi</t>
  </si>
  <si>
    <t>Fidan Üretimi     Diğerleri</t>
  </si>
  <si>
    <t>TCDD 1.BÖLGE MÜDÜRLÜĞÜ</t>
  </si>
  <si>
    <t>İETT İŞLETMELERİ GENEL MÜDÜRLÜĞÜ</t>
  </si>
  <si>
    <t>Bilgi Teknolojileri Altyapısını Güçlendirmek</t>
  </si>
  <si>
    <t>Yeni Noktalara Akıllı Yolcu Bilgilendirme Sistemi Konulması</t>
  </si>
  <si>
    <t>Kurumsal Kaynak Planlama Sisteminin Geliştirilmesi</t>
  </si>
  <si>
    <t>Ses Görüntü Ve Güvenlik Sistemleri Kurulumu</t>
  </si>
  <si>
    <t>Network Alt Yapısının İyileştirilmesi</t>
  </si>
  <si>
    <t>Veri Yönetimi</t>
  </si>
  <si>
    <t>Hizmet Binalarımızın Bakım Ve Onarımının Yapılması</t>
  </si>
  <si>
    <t>Tünel-Tramvay Bakım Onarım İşleri</t>
  </si>
  <si>
    <t>Diğer Arsa Alım Ve Kamulaştırma Gideri</t>
  </si>
  <si>
    <t>Hizmet Tesisleri Yapılması</t>
  </si>
  <si>
    <t>Bina-Tesislerimize Mefruşat Alımı</t>
  </si>
  <si>
    <t>Donanım Ve Yazılım</t>
  </si>
  <si>
    <t>Bakım Onarım İşleri</t>
  </si>
  <si>
    <t>Arsa Alım Ve Kamulaştırma</t>
  </si>
  <si>
    <t>İSKİ GENEL MÜDÜRLÜĞÜ</t>
  </si>
  <si>
    <t>İçmesuyu Projeleri</t>
  </si>
  <si>
    <t>Kanalizasyon Projeleri</t>
  </si>
  <si>
    <t>Gayrimenkul Büyük Onarım Giderleri</t>
  </si>
  <si>
    <t>Hizmet Binaları</t>
  </si>
  <si>
    <t>Prj.+Şebeke+İsale+Depo+ P.İst.+Arıtma+Baraj+ Kamu. Ve Gerekli Tesisler</t>
  </si>
  <si>
    <t>Prj.+Şebeke+Koll.+Tünel P.İst.+Arıtma+Deşarj+ Kamu Ve Gerekli Tesisler</t>
  </si>
  <si>
    <t>Şebeke+Koll.+Tünel P.İst.+Arıtma+Deşarj+ Kamu Ve Gerekli Tesisler</t>
  </si>
  <si>
    <t>İLLER BANKASI A.Ş. İSTANBUL BÖLGE MÜDÜRLÜĞÜ</t>
  </si>
  <si>
    <t>DLH MARMARAY İSTANBUL BÖLGE MÜDÜRLÜĞÜ</t>
  </si>
  <si>
    <t>ÇED Raporu</t>
  </si>
  <si>
    <t>Sakarya Kaynarca Kemerdere Barajı Planlama Raporu Hazırlanması</t>
  </si>
  <si>
    <t>İstanbul Şile Doğancılı Sel Kapanı Proje Yapımı</t>
  </si>
  <si>
    <t>İstanbul Şile Karakiraz Sel Kapanı Proje Yapımı</t>
  </si>
  <si>
    <t>İstanbul-Çatalca Karapınar Göleti Proje Yapımı</t>
  </si>
  <si>
    <t>İstanbul-Çatalca Büyükdere Göleti Proje Yapımı</t>
  </si>
  <si>
    <t>İstanbul-Şile Yunuslu Göleti Planlama Raporu Hazırlanması</t>
  </si>
  <si>
    <t>İstanbul-Şile Yılgın Göleti Planlama Raporu Hazırlanması</t>
  </si>
  <si>
    <t>İstanbul-Çatalca Ayvalı Göleti İnşaatı</t>
  </si>
  <si>
    <t>İstanbul-Piriniççi Barajı Proje Yapımı</t>
  </si>
  <si>
    <t>İstanbul-Hamzalı Barajı Proje Yapımı</t>
  </si>
  <si>
    <t>İstanbul-Kabakoz Barajı Proje Yapımı</t>
  </si>
  <si>
    <t>İstanbul-Riva, Pot, Kilyos, Ağva, Sungurlu, Uzundere, Kınıklı Dereleri Mahmuz Yapısı Projeleri Yapımı</t>
  </si>
  <si>
    <t>Ağaçlandırma</t>
  </si>
  <si>
    <t>Alibey Barajı Onarımı</t>
  </si>
  <si>
    <t>Büyükçekmece Barajı Onarımı</t>
  </si>
  <si>
    <t>Ömerli Barajı Onarımı</t>
  </si>
  <si>
    <t>14.Bölge Bina Tesisleri Onarımı</t>
  </si>
  <si>
    <t>14.Bölge Doğal Afet ve Taşkın Hasarları Onarımı</t>
  </si>
  <si>
    <t>DSİ 14. BÖLGE MÜDÜRLÜĞÜ</t>
  </si>
  <si>
    <t>Melen Barajı Müteferrik İşler</t>
  </si>
  <si>
    <t>Müteferrik İşler</t>
  </si>
  <si>
    <t>Ölçüm ve Araştırma Hizmetleri</t>
  </si>
  <si>
    <t>Ölçüm</t>
  </si>
  <si>
    <t>Yalıköy Filitre Kumu Tesisleri Kum Üretimi</t>
  </si>
  <si>
    <t>Büyük İstanbul İçmesuyu III. Merhale Melen Barajı Kamulaştırması</t>
  </si>
  <si>
    <t>Kamulaştırma</t>
  </si>
  <si>
    <t>Büyük İstanbul İçmesuyu 4. Merhale Osmangazi Barajı İnşaatı</t>
  </si>
  <si>
    <t>Büyük İstanbul İçmesuyu 4. Merhale Sungurlu Barajı İnşaatı</t>
  </si>
  <si>
    <t>TARIM VE ORMAN 1. BÖLGE MÜDÜRLÜĞÜ</t>
  </si>
  <si>
    <t>İstanbul Fuel Oil ve DGKÇS B İşletme Müdürlüğüne İdari Bina ve Çevre Düzenlemesi Yapılması</t>
  </si>
  <si>
    <t>Rehabilitasyon</t>
  </si>
  <si>
    <t>İstanbul DGKÇ Santralı-A  Yangın Söndürme Sisteminin Modernizasyonu</t>
  </si>
  <si>
    <t>İstanbul DGKÇ Santralı-A Sürekli Atıksu İzleme Sistemi Kurulması (SAİS)</t>
  </si>
  <si>
    <t>Sistem kurulumu</t>
  </si>
  <si>
    <t>İstanbul DGKÇS A Em. Ölç. Sis. Toz Ölç. Sis. Eklenmesi</t>
  </si>
  <si>
    <t>Etüt-Proje</t>
  </si>
  <si>
    <t>Eğitim</t>
  </si>
  <si>
    <t>GALATASARAY ÜNİVERSİTESİ</t>
  </si>
  <si>
    <t>Çeşitli Ünitelerin Etüt Projesi</t>
  </si>
  <si>
    <t>Etüt Proje</t>
  </si>
  <si>
    <t>Derslik ve Merkezi Birimler</t>
  </si>
  <si>
    <t>Yönetim</t>
  </si>
  <si>
    <t>Kampüs Altyapısı</t>
  </si>
  <si>
    <t>Bakım Onarım, Bilgi ve İletişim Teknolojileri, Kesin Hesap, Makine-Teçhizat</t>
  </si>
  <si>
    <t>Yayın Alımı</t>
  </si>
  <si>
    <t>Basın Yayın Alımı, Elektronik Yayın Alımı</t>
  </si>
  <si>
    <t>İSTANBUL MEDENİYET ÜNİVERSİTESİ</t>
  </si>
  <si>
    <t>Doğalgaz Dönüşümü, Elektrik Hattı, Kampüs İçi Yol, Kanalizasyon Hattı, Peyzaj, Su İsale Hattı, Telefon Hattı.</t>
  </si>
  <si>
    <t>Çeşitli Ünitelerin Etüd Projesi</t>
  </si>
  <si>
    <t>Etüt - Proje</t>
  </si>
  <si>
    <t>Basılı Yayın Alımı, Elektronik Yayın Alımı</t>
  </si>
  <si>
    <t>Bakım Onarım, Bilgi ve İletişim Teknolojileri, Kesin Hesap, Makine - Teçhizat</t>
  </si>
  <si>
    <t>Bakım Onarım, Makine-Teçhizat</t>
  </si>
  <si>
    <t xml:space="preserve">İSTANBUL TEKNİK ÜNİVERSİTESİ  </t>
  </si>
  <si>
    <t>Doğalgaz Dönüşümü, Elektrik hattı, Kampüs İçi Yol, Kanalizasyon hattı, Peyzaj, Su isale hattı, Telefon hattı</t>
  </si>
  <si>
    <t>Büyük Onarım</t>
  </si>
  <si>
    <t>Büyük Onarım, Güçlendirme, Restorasyon</t>
  </si>
  <si>
    <t>Eğitim (24.000 m²), Kütüphane (15.000 m²), Yönetim (9.000 m²)</t>
  </si>
  <si>
    <t>Bakım Onarım, Bilgi ve İletişim Teknolojileri, Kesin Hesap, Makine-Teçhizat, T-22 (1 adet)</t>
  </si>
  <si>
    <t>Bakım Onarım, Çevre Düzenlemesi, Etüt-Proje, Restorasyon</t>
  </si>
  <si>
    <t>İnşaat (7.500 m²), Makine-Teçhizat, Teknolojik Araştırma</t>
  </si>
  <si>
    <t>Makine-Teçhizat, Teknolojik Araştırma</t>
  </si>
  <si>
    <t>İnşaat (300 m²), Makine-Teçhizat, Teknolojik Araştırma</t>
  </si>
  <si>
    <t>Teknolojik Araştırma</t>
  </si>
  <si>
    <t>Bakım Onarım (1.000 m²), Makine-Teçhizat, Teknolojik Araştırma</t>
  </si>
  <si>
    <t>Rektörlük Bilimsel Araştırma Projeleri</t>
  </si>
  <si>
    <t>Proje Desteği</t>
  </si>
  <si>
    <t>İSTANBUL ÜNİVERSİTESİ</t>
  </si>
  <si>
    <t xml:space="preserve">Etüd-Proje </t>
  </si>
  <si>
    <t xml:space="preserve">Büyük Onarım </t>
  </si>
  <si>
    <t>Doğalgaz Dönüşümü, Elektrik Hattı, Kampüs İçi Yol, Kanalizasyon Hattı, Peyzaj,Su İsale Hattı, Telefon Hattı</t>
  </si>
  <si>
    <t>Basılı Yayın Alımı,Elektronik Yayın Alımı</t>
  </si>
  <si>
    <t>Büyük Onarım, Makine Teçhizat</t>
  </si>
  <si>
    <t xml:space="preserve">Doğu Anadolu Gözlemevi Odak Düzlemi Aygıtları ve Adaptik Optik Sistemi </t>
  </si>
  <si>
    <t>Restorasyon</t>
  </si>
  <si>
    <t>Tarihi Türk Müziği Araştırmaları ve Multimedya Arşivi</t>
  </si>
  <si>
    <t>Fen Edebiyat Fakültesi Restorasyonu</t>
  </si>
  <si>
    <t>MARMARA ÜNİVERSİTESİ</t>
  </si>
  <si>
    <t>Doğalgaz dönüşümü, elektrik hattı, kampüs içi yol, kanalizasyon hattı, peyzaj, su isale hattı, telefon hattı</t>
  </si>
  <si>
    <t xml:space="preserve"> Eğitim (35.515 m2),                  Eğitim (27.040 m2)</t>
  </si>
  <si>
    <t xml:space="preserve">Bakım Onarım </t>
  </si>
  <si>
    <t>Yayın Alımları</t>
  </si>
  <si>
    <t>MİMAR SİNAN GÜZEL SANATLAR ÜNİVERSİTESİ</t>
  </si>
  <si>
    <t>Nusretiye Kasrı Restorasyonu</t>
  </si>
  <si>
    <t>Resim Restorasyon Atölyesi ve Laboratuvarı Kurulması</t>
  </si>
  <si>
    <t>SAĞLIK BİLİMLERİ ÜNİVERSİTESİ</t>
  </si>
  <si>
    <t>TÜRK- ALMAN ÜNİVERSİTESİ</t>
  </si>
  <si>
    <t xml:space="preserve">Bakım Onarım , Bilgi ve İletişim Teknolojileri , Kesin Hesap , Makine-Teçhizat
</t>
  </si>
  <si>
    <t>Basılı Yayın Alımı , Elektronik Yayın Alımı</t>
  </si>
  <si>
    <t>Yönetim (24.000 m²)</t>
  </si>
  <si>
    <t>Doğalgaz Dönüşümü , Elektrik hattı , Kampüs İçi Yol , Kanalizasyon hattı , Peyzaj , Su isale hattı , Telefon hattı</t>
  </si>
  <si>
    <t>Büyük Onarım , Makine Teçhizat Bakım Onarımı , Makine-Teçhizat , Teknolojik Araştırma</t>
  </si>
  <si>
    <t>Muhtelif İşler Projesi</t>
  </si>
  <si>
    <t>Açık Ve Kapalı Spor Tesisi Projesi</t>
  </si>
  <si>
    <t>Derslik Ve Merkezi Birimler Projesi</t>
  </si>
  <si>
    <t>Kampüs Altyapısı Projesi</t>
  </si>
  <si>
    <t>Büyük Onarım Projesi</t>
  </si>
  <si>
    <t>Tarihi Su Sarnıcının Restorasyonu</t>
  </si>
  <si>
    <t>Hidrodinamik Araştırma Laboratuvarı</t>
  </si>
  <si>
    <t>Davutpaşa Kampüsü Misafirhane Binası Restorasyonu</t>
  </si>
  <si>
    <t>YILDIZ TEKNİK ÜNİVERSİTESİ</t>
  </si>
  <si>
    <t>Doğalgaz Dönüşümü ,Elektrik Hattı,Kampüs İçi Yol ,Kanalizasyon Hattı,Peysaj ,Su isale hattı ,Telefon Hattı</t>
  </si>
  <si>
    <t>Büyük Onarım ,Güçlendirme</t>
  </si>
  <si>
    <t xml:space="preserve">Muhtelif İşler </t>
  </si>
  <si>
    <t>BOĞAZİÇİ ÜNİVERSİTESİ</t>
  </si>
  <si>
    <t>Hizmet Binası</t>
  </si>
  <si>
    <t>İSTANBUL CERRAHPAŞA ÜNİVERSİTESİ</t>
  </si>
  <si>
    <t>CERRAHPAŞA</t>
  </si>
  <si>
    <t>GENEL TOPLAM</t>
  </si>
  <si>
    <t>EÜAŞ İSTANBUL DOĞALGAZ SANTRALLERİ İŞLETME MÜDÜRLÜĞÜ</t>
  </si>
  <si>
    <t>SEKTÖREL DAĞILIMI</t>
  </si>
  <si>
    <t>Proje Sayısı</t>
  </si>
  <si>
    <t>Toplam Proje Tutarı</t>
  </si>
  <si>
    <t>Önceki Yıllar Toplam Harcaması</t>
  </si>
  <si>
    <t>Toplam Yılı Ödeneği</t>
  </si>
  <si>
    <t>Diğer Kamu Hizmetleri-Sosyal</t>
  </si>
  <si>
    <t>Sağlık</t>
  </si>
  <si>
    <t>Tarım</t>
  </si>
  <si>
    <t>Yeni Yapım</t>
  </si>
  <si>
    <t xml:space="preserve">Etüd Proje </t>
  </si>
  <si>
    <t>Anadolu (216) Anadolu YDKŞ Bölgesi Çelik, Polietilen ve Servis Hattı İnşaatı ( Ycs Müh. ve San. Tic. Ltd. Şti. &amp; Binyapı İnş. ve Nak. San. Tic. Ltd. Şti. İş Ortaklığı )</t>
  </si>
  <si>
    <t>D(31) Anadolu Doğalgaz Dağıtım Hatlarının Yapımının Kontrol ve Denetleme Hizmeti Alımı ( Alka Enerji İnş. Personel Belgelendirme Kalibrasyon Eğitim San. ve Tic. Ltd. Şti. )</t>
  </si>
  <si>
    <t>İGDAŞ</t>
  </si>
  <si>
    <t>POSTA VE TELGRAF TEŞKİLATI ANONİM ŞİRKETİ  İSTANBUL PTT BAŞMÜDÜRLÜĞÜ</t>
  </si>
  <si>
    <t>TÜRKİYE DENİZCİLİK İŞLETMELERİ A.Ş. GENEL MÜDÜRLÜĞÜ</t>
  </si>
  <si>
    <t xml:space="preserve">TEKNOLOJİ GELİŞTİRME DAİRESİ BAŞKANLIĞI </t>
  </si>
  <si>
    <t>B.ÇEKMECE</t>
  </si>
  <si>
    <t>Acil Müdahale Römorkörü</t>
  </si>
  <si>
    <t>Bilgi Sistemlerini Donanım Altyapısının Yenilenmesi</t>
  </si>
  <si>
    <t xml:space="preserve">Diğer Güvenlik Cihazları, Sunucu, Yönetilebilir Anahtar </t>
  </si>
  <si>
    <t xml:space="preserve">Muhtelif Onarım, Modernizasyon ve Etüt-Proje </t>
  </si>
  <si>
    <t>Bakım, Onarım-Etüt-Proje, Müşavirlik</t>
  </si>
  <si>
    <t>2006K17-830-15812</t>
  </si>
  <si>
    <t>ÇOCUK EVLERİ SİTESİ                 (100 KİŞİLİK)                   (E+P+İ) (4800 m2)</t>
  </si>
  <si>
    <t>İSTANBUL SANCAKTEPE</t>
  </si>
  <si>
    <t>2017K17-3982</t>
  </si>
  <si>
    <t>SHM+İL MÜD. HİZMET BİNASI (E+P+İ) (25.000 M2)</t>
  </si>
  <si>
    <t>İSTANBUL BAHÇELİEVLER</t>
  </si>
  <si>
    <t>1991K17-293-149359</t>
  </si>
  <si>
    <t>HUZUREVİ (E+P+İ) 10.000 M2 100 KİŞİ</t>
  </si>
  <si>
    <t>İSTANBUL-SULTANGAZİ</t>
  </si>
  <si>
    <t>2000K17-631-15551</t>
  </si>
  <si>
    <t>SHM (E+P+İ) 4.000 M2</t>
  </si>
  <si>
    <t>İSTANBUL-ESENLER</t>
  </si>
  <si>
    <t>2006K17-830-149367</t>
  </si>
  <si>
    <t>ÇOCUK EVLERİ SİTESİ (50 KİŞİLİK)                    (E+P+İ) (3000 m2)</t>
  </si>
  <si>
    <t>İSTANBUL-HALKALI</t>
  </si>
  <si>
    <t>2006K17-830-149372</t>
  </si>
  <si>
    <t>ÇOCUK DESTEK MERKEZİ (30 KİŞİ) (E+P+İ) 2500 M2</t>
  </si>
  <si>
    <t>İSTANBUL-AĞAÇLI</t>
  </si>
  <si>
    <t>2020K17-153130</t>
  </si>
  <si>
    <t>HUZUREVİ (E+P)</t>
  </si>
  <si>
    <t>İSTANBUL- GÖZTEPE</t>
  </si>
  <si>
    <t>SOSYAL HİZMET MERKEZİ (E+P)</t>
  </si>
  <si>
    <t>İSTANBUL-BAKIRKÖY</t>
  </si>
  <si>
    <t>ENGELSİZ YAŞAM MERKEZİ (63 KİŞİLİK) (E+P)</t>
  </si>
  <si>
    <t xml:space="preserve">İSTANBUL - PENDİK (OTİSTİK) </t>
  </si>
  <si>
    <t>İSTANBUL-BEYLİKDÜZÜ</t>
  </si>
  <si>
    <t>14. Bölge Projeleri ÇED veya Proje Tanıtım Raporu Hazırlanması</t>
  </si>
  <si>
    <t>Muhtelif İlçeler</t>
  </si>
  <si>
    <t>Sakarya (Kaynarca)</t>
  </si>
  <si>
    <t>Planlama Raporu</t>
  </si>
  <si>
    <t>Proje Yapımı</t>
  </si>
  <si>
    <t>Eyüp</t>
  </si>
  <si>
    <t>14.Bölge Ağaçlandırma</t>
  </si>
  <si>
    <t>Onarım</t>
  </si>
  <si>
    <t>Büyükçekmece</t>
  </si>
  <si>
    <t>İstanbul Yenişamlar Barajı Planlama Raporu Hazırlanması</t>
  </si>
  <si>
    <t>Arnavutköy</t>
  </si>
  <si>
    <t xml:space="preserve">İstanbul Şile Kabakoz Deresi Mahmuz Yapısı Proje Yapımı </t>
  </si>
  <si>
    <t>Melen Barajı Mansabı Nehir Islahı Planlama Raporu Hazırlanması, Proje ve Kamulaştırma Planı Yapımı</t>
  </si>
  <si>
    <t>Kocaali</t>
  </si>
  <si>
    <t>Proje ve Kamulaştırma Planı</t>
  </si>
  <si>
    <t>Kum Üretimi</t>
  </si>
  <si>
    <t>Melen Barajı Güçlendirilmesi</t>
  </si>
  <si>
    <t>Güçlendirme</t>
  </si>
  <si>
    <t>Ankara, Bolu, İstanbul, Sakarya</t>
  </si>
  <si>
    <t>Ulaştırma - Haberleşme</t>
  </si>
  <si>
    <t>Kocaeli- İstanbul</t>
  </si>
  <si>
    <t>Etüt-Proje,İnşaat</t>
  </si>
  <si>
    <t>SAYISAL YAYINCILIK (KÜÇÜK ÇAMLICA TV-RADYO KULESİ)</t>
  </si>
  <si>
    <t>Muhtelif (Ortaköy,B.Oğlu, Şişli)</t>
  </si>
  <si>
    <t>Avcılar</t>
  </si>
  <si>
    <t>Doğalgaz Dönüşümü, Elektrik Hattı,Kampüs İçi Yol, Kanalizasyon Hattı, Telefon Hattı,İsale Hattı</t>
  </si>
  <si>
    <t>Bakım Onarım, Bilgi ve İletişim Tek.Kesin Hes.Makine Techzat</t>
  </si>
  <si>
    <t>Ortaköy</t>
  </si>
  <si>
    <t>Feriye Sarayları Müştemilatı Onarımı</t>
  </si>
  <si>
    <t>Derslik ve Merkezi Birimler (131)</t>
  </si>
  <si>
    <t>Eğitim (42.000 m2), Kütüphane (13.000 m2)</t>
  </si>
  <si>
    <t>Biyomühendislik Bölüm Binası 29.900 m2)</t>
  </si>
  <si>
    <t>Merkezi Kütüphane (13.000 m2)</t>
  </si>
  <si>
    <t>Turan Emeksiz Yemekhane (8.600 m2)</t>
  </si>
  <si>
    <t>Edebiyat Fak.Geçici Derslik Bin.( 2.100 m2)</t>
  </si>
  <si>
    <t>Vefa Yerleşkesi Eğitim Bin.(10.000 m2)</t>
  </si>
  <si>
    <t>Büyük Onarım, Bilgi ve İletişim Teknolojileri</t>
  </si>
  <si>
    <t xml:space="preserve">Kesin Hesap, Makine-Teçhizat, </t>
  </si>
  <si>
    <t>Çapa Yerleşkesi Hastanesi 1.Etap (133) (153) Gayrimenkul Karşılığı</t>
  </si>
  <si>
    <t>Muhtelif İşler                                            Döner Sermaye</t>
  </si>
  <si>
    <t>Büyük  Onarım ,Makine Teçhizat, Teknolojik Araştırma</t>
  </si>
  <si>
    <t>3.916.000</t>
  </si>
  <si>
    <t>Nörodejeneratif ve Nöroinflamatuvar Hastalıklar Araştırma Altyapısı</t>
  </si>
  <si>
    <t>Bakım Onarım, Makine Teçhizat, Teknolojik Araştırma</t>
  </si>
  <si>
    <t>5.000.000</t>
  </si>
  <si>
    <t>Hulusi Behçet Araştırma Merkezi(228)</t>
  </si>
  <si>
    <t>Rektörlük Bilimsel Araştırma Projeleri (216)</t>
  </si>
  <si>
    <t>Araştırma Desteği, Bilgi ve İletişim Teknolojileri, Etüd-Proje, Müşavirlik, Mak.Teçh.</t>
  </si>
  <si>
    <t>5.067.000</t>
  </si>
  <si>
    <t>Tarihi Binaların Onarım ve Restorasyonu (142)</t>
  </si>
  <si>
    <t>Orman Kadastrosu ve Tescili Projesi</t>
  </si>
  <si>
    <t>Beykoz,Çatalca, Çekmeköy, Silivri, Sarıyer, Ümraniye</t>
  </si>
  <si>
    <t>2/B Kadastro çalışmaları</t>
  </si>
  <si>
    <t>Orman Koruma ve Yangınla Mücadele Projesi</t>
  </si>
  <si>
    <t>Sarıyer, Şile, Çatalca,Eyüp, Beykoz</t>
  </si>
  <si>
    <t>Bina yapımı ve makine techizat alımı</t>
  </si>
  <si>
    <t>Çatalca, Silivri, Sarıyer, Arnavutköy, Eyüp, Sultanbeyli, Beykoz, Çekmeköy, Kartal, Şile</t>
  </si>
  <si>
    <t>Ağaçlandırma, rehabilitasyon ve fidan bakımı yapılması</t>
  </si>
  <si>
    <t>Orman  İşletmecilik Projesi</t>
  </si>
  <si>
    <t>Çatalca, Beykoz, Eyüp, Arnavutköy, Sultanbeyli, Şile, Sarıyer</t>
  </si>
  <si>
    <t xml:space="preserve">Orman yolu yapımı  </t>
  </si>
  <si>
    <t>Fidan Üretimi Projesi</t>
  </si>
  <si>
    <t xml:space="preserve"> Eyüp, Sarıyer, Bahçelievler</t>
  </si>
  <si>
    <t>Bakırköy Sosyal Güvenlik Merkezi Binası Yapımı</t>
  </si>
  <si>
    <t>Sosyal Güvenlik Merkezi 3500 m2</t>
  </si>
  <si>
    <t>Küçükçekmece Sosyal Güvenlik Merkezi Binası Yapımı</t>
  </si>
  <si>
    <t>Sosyal Güvenlik Merkezi 5222 m2</t>
  </si>
  <si>
    <t>Çatalca Sosyal Güvenlik Merkezi Binası Yapımı</t>
  </si>
  <si>
    <t>Sosyal Güvenlik Merkezi 3000 m2</t>
  </si>
  <si>
    <t xml:space="preserve"> MUHTELİF İŞLER </t>
  </si>
  <si>
    <t>K.ÇEKMECE</t>
  </si>
  <si>
    <t xml:space="preserve"> AR-GE </t>
  </si>
  <si>
    <t xml:space="preserve">380 kV, 2000 mm² Kablo, 11 km </t>
  </si>
  <si>
    <t>Verbana DGKÇ - Alibeyköy EİH(TTFO)</t>
  </si>
  <si>
    <t>380 kV, 2x3B 1272 MCM, 159 km + 3B 1272 MCM, 10 km(İki Ayrı Hat)</t>
  </si>
  <si>
    <t>400 kV, 2x3B 1272 MCM, (7+5) km + 154 kV, 2x1272 MCM, 5 km</t>
  </si>
  <si>
    <t>Atışalanı GIS Yenileme (Farklı Sahada)</t>
  </si>
  <si>
    <t>Esenler</t>
  </si>
  <si>
    <t>Fatih</t>
  </si>
  <si>
    <t>Başakşehir</t>
  </si>
  <si>
    <t>Gaziosmanpaşa</t>
  </si>
  <si>
    <t>Bağcılar</t>
  </si>
  <si>
    <t>154/33 kV, 2x100 MVA + 3. Trafo Fideri + 4. Trafo/Reaktör Fideri</t>
  </si>
  <si>
    <t>Beşiktaş</t>
  </si>
  <si>
    <t>154/33 kV 3x100 MVA + 4. Trafo/Reaktör Fideri</t>
  </si>
  <si>
    <t>Eyüpsultan</t>
  </si>
  <si>
    <t>Beyoğlu</t>
  </si>
  <si>
    <t>Şişli</t>
  </si>
  <si>
    <t>154/33 kV, 2x100 MVA + 3. Trafo/Reaktör Fideri</t>
  </si>
  <si>
    <t>(Yenibosna - İkitelli) Brş. N.  - Halkalı GIS Kablosu (Fiber Optikli)</t>
  </si>
  <si>
    <t xml:space="preserve">Ağırmeşe - Çanta RES - Kınalı EİH (TTFO) </t>
  </si>
  <si>
    <t>154 kV, 2x1272 MCM, 14 km + 154 kV, 1272 MCM, 4 km</t>
  </si>
  <si>
    <t>Yeni Havalimanı GIS – Taşoluk Kablosu(Fiber Optikli)</t>
  </si>
  <si>
    <t>154 kV, 1600 mm² Kablo, 8 km + 1 fider (Yeni Havalimanı)</t>
  </si>
  <si>
    <t>Merkez ve Taşra Teşkilatınn Modernizasyonu Projesi</t>
  </si>
  <si>
    <t>Yapay Resif Oluşturulmasi Ve İzlenmesi Projesi</t>
  </si>
  <si>
    <t>ÇEŞİTLİ ÜNİTELERİN EĞİTİM PROJESİ</t>
  </si>
  <si>
    <t>BÜYÜK ONARIM (EĞİTİM)</t>
  </si>
  <si>
    <t>Büyük Onarım,Güçlendirme,
Restorasyon</t>
  </si>
  <si>
    <t>KAMPÜS ALTYAPISI</t>
  </si>
  <si>
    <t>Doğalgaz Dönüşümü, Elektrik hattı, Kampüs çi Yol, Kanalizasyon hattı, Peyzaj, Su isale hattı,Telefon hattı</t>
  </si>
  <si>
    <t>DERSLİK VE MERKEZİ BİRİMLER</t>
  </si>
  <si>
    <t>Eğitim (232.300 m2)</t>
  </si>
  <si>
    <t>YAYIN ALIMI</t>
  </si>
  <si>
    <t>MUHTELİF İŞLER (EĞİTİM)</t>
  </si>
  <si>
    <t>Bakım Onarım, Bilgi ve İletişim Teknolojileri, Kesin Hesap, Makine Teçhizat, T-2(2 Adet),
 T-5(4 Adet), T-8(2Adet)</t>
  </si>
  <si>
    <t>BÜYÜK ONARIM (SAĞLIK)</t>
  </si>
  <si>
    <t>Büyük Onarım, Etüd-Proje</t>
  </si>
  <si>
    <t>MUHTELİF İŞLER (SAĞLIK)</t>
  </si>
  <si>
    <t xml:space="preserve">Makine-Teçhizat </t>
  </si>
  <si>
    <t>CERRAHPAŞA YERLEŞKESİ HASTANE BİNALARI (**)</t>
  </si>
  <si>
    <t xml:space="preserve">Hastane İnşaatı (358.000 m2),
 Makine-Teçhizat </t>
  </si>
  <si>
    <t>TARİHİ BİNALARIN ONARIM VE RESTORASYONU</t>
  </si>
  <si>
    <t>REKTÖRLÜK BİLİMSEL ARAŞTIRMA PROJELERİ</t>
  </si>
  <si>
    <t>MUHTELİF İŞLER (SPOR)</t>
  </si>
  <si>
    <t>FSM Köprüsü Askı Halatlarının Değiştirilmesi ve Boğaz Köprülerinin Eksik Kalan Yapısal İşlerinin Tamamlanması Yapım, Kontrollük, Mühendislik, Hizmeti Alım İşi</t>
  </si>
  <si>
    <t>FSM Köprüsü Askı Halatlarının Değiştirilmesi ve Boğaz Köprülerinin Eksik Kalan Yapısal İşlerinin Tamamlanması Yapım İşi</t>
  </si>
  <si>
    <t>Otoyollar Üzerindeki Büyük Sanat Yapılarının Proje ve Müşavirlik Hizmetleri</t>
  </si>
  <si>
    <t>14. Şube Şile Bakımevi</t>
  </si>
  <si>
    <t>İstanbul İlindeki Muhtelif Köprülerin Depreme Karşı Güçlendirme İşi</t>
  </si>
  <si>
    <t>İstanbul İli, Sarıyer İlçesinde BALTALİMANI DERESİ, Bakırköy İlçesinde AYAMAMA DERESİ (Bakırköy),Bahçelievler İlçesinde ÇOBANÇEŞME,Beylikdüzü İlçesinde HARAMİDERE (Kapuağası) Köprüleri</t>
  </si>
  <si>
    <t xml:space="preserve">İstanbul İli, Başakşehir  İlçesinde ODABAŞI (Kanal İst), AZATLI(Kanal İst), Arnavutköy İlçesinde DURSUNKÖY (Kanal İst) Köprüleri </t>
  </si>
  <si>
    <t>ONARIM</t>
  </si>
  <si>
    <t>GÜÇLENDİRME</t>
  </si>
  <si>
    <t>MÜŞAVİRLİK</t>
  </si>
  <si>
    <t>TÜNEL</t>
  </si>
  <si>
    <t>BY(BSK(43,5 KM)</t>
  </si>
  <si>
    <t>BÖNMÜŞ   YOL</t>
  </si>
  <si>
    <t>BÖNMÜŞ   YOL/BSK</t>
  </si>
  <si>
    <t>KÖPRÜ ONARMI</t>
  </si>
  <si>
    <t>ETÜT PROJE</t>
  </si>
  <si>
    <t>ALTYAPI</t>
  </si>
  <si>
    <t>DUDULLU-BOSTANCI METRO İNŞAATI VE ELEKTROMEKANİK İŞLERİ YERALTI AKTARMA MERKEZLERİ (OTOPARKLAR), DEPO ALANI İLE YÖNETİM BİNASI VE KONTROL MERKEZİ İNŞAATI YAPIM İŞİ</t>
  </si>
  <si>
    <t>METRO İNŞAATI</t>
  </si>
  <si>
    <t xml:space="preserve">BEYOĞLU İLÇE SINIRLARI DAHİLİNDE 2018-02 YATIRIM NUMARALI MUHTELİF CADDE VE SOKAKLARDA YOLLARIN ZEMİN İYİLEŞTİRİLMESİ </t>
  </si>
  <si>
    <t>İSTANBUL ULUSLARARASI FİNANS MERKEZİ ORTAK ALTYAPI 1 VE 2 ETAP İKMAL İNŞAATI YAPIM İŞİ</t>
  </si>
  <si>
    <t>İSTANBUL ULUSLARARASI FİNANS MERKEZİ ORTAK ALTYAPI 3 ETAP İKMAL İNŞAATI YAPIM İŞİ</t>
  </si>
  <si>
    <t>ÇATALCA BELEDİYESİ YOLVE TRETUVAR YAPIM İŞİ</t>
  </si>
  <si>
    <t>YOL YAPIMI</t>
  </si>
  <si>
    <t>Sarıyer</t>
  </si>
  <si>
    <t>YALIKÖY BALIKÇI BARINAĞI İNŞAATI</t>
  </si>
  <si>
    <t>YEDİKULE İSTASYONUNDAKİ BİNALARIN RRR PROJELERİNİN VE ÇEVRE DÜZENLEMESİ PROJELERİNİN HAZIRLANMASI İŞİ</t>
  </si>
  <si>
    <t>BÖLGE MÜDÜRLÜĞÜMÜZE BAĞLI HALKALI GAR VE GÜMRÜKLÜ SAHASINA CCTV KAMERA SİSTEMLERİNİN KURULUMU İŞİ.</t>
  </si>
  <si>
    <t>Makine-Teçhizat Bakım Onarımı</t>
  </si>
  <si>
    <t>YER ÜZERİ OLAN MARMARAY İSTASYONU PERONLARINA BEKLEME SALONU YAPILMASI.</t>
  </si>
  <si>
    <t>1. BÖLGE MÜDÜRLÜĞÜ ERİŞİLEBİLİRLİK PROJELERİ YAPTIRILMASI 1.ETAP İŞİ</t>
  </si>
  <si>
    <t>HAYDARPAŞA GAR SAHASI PLAN 249 NOLU BİNA VE YEMEKHANE BİNASININ RÖLÖVE VE TADİLAT PROJELERİNİN HAZIRLANMASI İŞİ</t>
  </si>
  <si>
    <t>FENERBAHÇE KONFERANS SALONU YAPILMASI</t>
  </si>
  <si>
    <t>1. BÖLGE MINTIKASINDAKİ MERKEZİ ISITMA İLE ÇALIŞAN İŞYERİ VE HİZMETEVİNE ISI PAY ÖLÇER TAKILMASI</t>
  </si>
  <si>
    <t>Diğer</t>
  </si>
  <si>
    <t>1 BÖLGE SINIRLARI DAHİLİNDE İSTASYONLARIN KOMPANZASYON SİSTEMLERİNİN YAPILMASI İŞİ</t>
  </si>
  <si>
    <t>TCDD 1. BÖLGE MÜDÜRLÜĞÜ MINTIKASINDA YER ALAN KÖPRÜ VE MENFEZLERİN GÜÇLENDİRİLMESİ VE İLAVE</t>
  </si>
  <si>
    <t>İnşaat Bakım Onarımı</t>
  </si>
  <si>
    <t>SİRKECİ - UZUNKÖPRÜ HATTI KM: 50+320 - 50+490 VE KM: 50+920 - 51+300 ARASI DEMİRYOLU DOLGULARININ FORE KAZIK İLE İYİLEŞTİRİLMESİ İŞİ</t>
  </si>
  <si>
    <t>MARMARAY TÜP VE BATIRMA TÜNELLERİNİN GERÇEK ZAMANLI YAPISAL DEFORMASYON ÖLÇÜM VE TAKİP SİSTEMİ</t>
  </si>
  <si>
    <t>Veri Sayısallaştırma</t>
  </si>
  <si>
    <t>TCDD 1.BÖLGE MÜDÜRLÜĞÜ SİRKECİ-UZUNKÖPRÜ HATTI KM:104+136 KARAYOLU ÜST GEÇİT KÖPRÜSÜ YAPIM İŞİ</t>
  </si>
  <si>
    <t>1.BÖLGE MÜDÜRLÜGÜ ÇAYİRDERE,SİNEKLİ, KURFALLİ,KABAKÇA ISTASYON YOL YENİLEMELERİ</t>
  </si>
  <si>
    <t>HAYDARPAŞA GAR BİNASI KONTROLLÜK VE MÜŞAVİRLİK HİZMETİ ALIMI</t>
  </si>
  <si>
    <t>Müşavirlik</t>
  </si>
  <si>
    <t>1. BÖLGE MINTIKASINDAKİ HEMZEMİN GEÇİTLER VE İSTASYONLARDAKİ KAMERA SİSTEMLERİNİN MERKEZİLEŞTİRİLMESİ İŞİ</t>
  </si>
  <si>
    <t>HALKALI(HARİÇ)-ÇERKEZKÖY(HARİÇ) HAT KESİMİNE AİT YOL BOYU SİNYALİZASYON VE TELEKOMÜNİKASYON SİSTEMLERİ YAPIM İŞİ</t>
  </si>
  <si>
    <t>SİRKECİ GAR ÖN GİRİŞ KAPISI YENİLEME İŞİ PROJE HAZIRLANMASI</t>
  </si>
  <si>
    <t>HAYDARPAŞA MİSAFİRHANESİNİN DEPREM ÖN İNCELEMESİNİN HAZIRLATILMASI İLE GÜÇLENDİRME, MİMARİ, ELEKTRİK VE MEKANİK İŞLERİ</t>
  </si>
  <si>
    <t xml:space="preserve">Bina Bakım Onarımı </t>
  </si>
  <si>
    <t>ERENKÖY PLAN 19, PLAN 24, RAY 2 HİZMETEVLERİNE GÜÇLENDİRME YAPILMASI İŞİ</t>
  </si>
  <si>
    <t>HAYDARPAŞA GAR SAHASINDA BULUNAN DİKİMEVİ BİNASININ RRR PROJELERİNİN YAPTIRILMASI İŞİ</t>
  </si>
  <si>
    <t>1. BÖLGE MÜDÜRLÜĞÜNDEKİ YAPILARIN 2. ETAP DEPREM TAHKİK RAPORUNUN HAZIRLATILMASI İŞİ.</t>
  </si>
  <si>
    <t>HAYDARPAŞA GAR BİNASI VE MÜŞTEMİLATI 2. ETAP RESTORASYONU İŞİ</t>
  </si>
  <si>
    <t>Ayasofya Minarelerinin Koruma Projelerinin Hazırlanması İşi</t>
  </si>
  <si>
    <t xml:space="preserve">Hadımköy Askeri Hastanesi Rölöve, Restitüsyon, Restorasyon, Statik, Elektrik, Makine, Peyzaj Projeleri ve Zemin Etüdü Hazırlanması İşi </t>
  </si>
  <si>
    <t xml:space="preserve">Beşiktaş Kaymakamlık Binası Cephe Temizliği ve Klimalarının Deplase edilmesi işi </t>
  </si>
  <si>
    <t>Çapa Fen Lisesi Çevre Duvarları Yapım İşi</t>
  </si>
  <si>
    <t>2579 Ada 6 Parseldeki Çapa Fen Lisesi Eski Eser Pansiyon Binasının Rölöve, Restitüsyon Ve Restorasyon Projeleri İle Elektrik Ve Mekanik Tesisat Projelerinin Hazırlanması İşi</t>
  </si>
  <si>
    <t>Büyükada Kaymakamlık Binasının Restorasyon Projesi Uygulama İşi</t>
  </si>
  <si>
    <t>İstanbul'da 10 Adet Türbe için Bilgilendirme Levhaları Yapılması Doğrudan Temin İşi</t>
  </si>
  <si>
    <t>İstanbul İli Fatih İlçesi 3000 ada 18 parsel 45 paftada bulunan Yeşildirek Polis Karakolu’nun rölöve, restitüsyon, restorasyon, elektrik ve mekanik projelerinin hazırlanması işi ile Kadıköy İlçesi İbrahimağa mah. 240 ada 3 parselde bulunan Abdülmecid Han Çeşmesinin rölöve ve restitüsyon projelerinin hazırlanması işi</t>
  </si>
  <si>
    <t>FATİH+KADIKÖY</t>
  </si>
  <si>
    <t xml:space="preserve">Selimiye Kışlası Tazılar Ahırı ve Hasip Paşa Çeşmeleri 2019 Yılı Restorasyonu İşi </t>
  </si>
  <si>
    <t>Çatalca İlçesi Dağyenice Cami Minaresi Onarmı İşi</t>
  </si>
  <si>
    <t>Şura-ı Devlet Binasının Rekonstrüksiyonu, Hariciye Nezareti (Mahalli İdareler) Binası'nın Restorasyonu ve Çevre Düzenlemesi İşi.</t>
  </si>
  <si>
    <t xml:space="preserve"> -</t>
  </si>
  <si>
    <t>GÜNGÖREN (Köyiçi )</t>
  </si>
  <si>
    <t>BAĞCILAR (15 Temmuz Mah.)</t>
  </si>
  <si>
    <t>BAKIRKÖY ATAKÖY ULUSLARARASI GENÇLİK MERKEZİ İNŞAATI İŞ</t>
  </si>
  <si>
    <t>BAKIRKÖY (Ataköy)</t>
  </si>
  <si>
    <t>BEYLİKDÜZÜ SPOR KOMPLEKSİ BAKIM ONARIM İŞİ</t>
  </si>
  <si>
    <t>SİLİVRİ STADINA ÇELİK KONSTRİKSİYON TRİBÜN YAPILMASI</t>
  </si>
  <si>
    <t>MARMARACIK GENÇLİK KAMPI BAKIM ONARIM</t>
  </si>
  <si>
    <t>ŞİLE SPOR SALONU BAKIM ONARIMI</t>
  </si>
  <si>
    <t>BAHÇELİEVLER ENGELLİLER SPOR SALONU BAKIM ONARIMI</t>
  </si>
  <si>
    <t>YENİBOSNA STADI SENTETİK ÇİM VE TRİBÜN BAKIM ONARIM</t>
  </si>
  <si>
    <t>TOZKOPARAN OLİMPİK KAPALI YÜZME HAVUZU ONARIM İŞİ</t>
  </si>
  <si>
    <t xml:space="preserve">GÜNGÖREN </t>
  </si>
  <si>
    <t>İSTANBUL 2000 KİŞİLİK YURT İNŞAATI</t>
  </si>
  <si>
    <t>BARINMA</t>
  </si>
  <si>
    <t>İSTANBUL 2000 KİŞİLİK YURT PROJESİ</t>
  </si>
  <si>
    <t>İSTANBUL2000 KİŞİLİK YURT PROJESİ</t>
  </si>
  <si>
    <t>İSTANBUL 4000 KİŞİLİK YURT PROJESİ</t>
  </si>
  <si>
    <t>İSTANBUL 3500 KİŞİLİK YURT PROJESİ</t>
  </si>
  <si>
    <t>İSTANBUL 750 KİŞİLİK YURT PROJESİ</t>
  </si>
  <si>
    <t>AO - 8 DERSLİK</t>
  </si>
  <si>
    <t>Adem Çelik İO (YIK-YAP)</t>
  </si>
  <si>
    <t>İO - 21 DERSLİK</t>
  </si>
  <si>
    <t>Atatürk Mh.1011 ada,1 parsele İO</t>
  </si>
  <si>
    <t>İO - 40 DESRLİK</t>
  </si>
  <si>
    <t xml:space="preserve">Çağlayan Mah.5854 ada, 5 parsele İO </t>
  </si>
  <si>
    <t>İO - 24 DERSLİK</t>
  </si>
  <si>
    <t>Dosteller İşitme Engelliler (YIK-YAP)</t>
  </si>
  <si>
    <t>OO - 13 DERSLİK</t>
  </si>
  <si>
    <t>Yenisahra Nuriye Endürüst İHO(YIK-YAP)</t>
  </si>
  <si>
    <t>İHO - 29 DERSLİK</t>
  </si>
  <si>
    <t>Atakent Mah OO1789 ada, 2 parsel OO</t>
  </si>
  <si>
    <t>OO - 24 DERSLİK</t>
  </si>
  <si>
    <t>OO - 16 DERSLİK</t>
  </si>
  <si>
    <t>Şehit Şerife Bacı MTAL Bh. OO</t>
  </si>
  <si>
    <t>Abdurrahman Nermin Bilimli İO Ek Bina</t>
  </si>
  <si>
    <t>İO - 16 DERSLİK</t>
  </si>
  <si>
    <t>Muratpaşa Mahallesi İO</t>
  </si>
  <si>
    <t>İshaklı Köyü İO</t>
  </si>
  <si>
    <t>Kanlıca Mh. 149 ada, 22 parsele İO</t>
  </si>
  <si>
    <t>Prof.Ahmet Merdivenci İO (YIK-YAP)</t>
  </si>
  <si>
    <t>Neşe Alten İO Bh. Ek Bina</t>
  </si>
  <si>
    <t>Nejat Sabuncu İO Bh. Ek Bina</t>
  </si>
  <si>
    <t>İO - 17 DERSİK</t>
  </si>
  <si>
    <t>Alibeyköy Mh. İO (38 ada, 28 parsel)</t>
  </si>
  <si>
    <t>İO - 32 DERSLİK</t>
  </si>
  <si>
    <t>Karadeniz Mh. İO (2988 ada, 1 parsel)</t>
  </si>
  <si>
    <t>Sarıgöl Mahallesi İO</t>
  </si>
  <si>
    <t>Merkez Mh. İO (5 pafta, 544 ada, 282 par)</t>
  </si>
  <si>
    <t>Bilge Soyak İO Bh. Ek Bina</t>
  </si>
  <si>
    <t>İO 29 DERSLİK</t>
  </si>
  <si>
    <t>Yeşilkent Mahallesi İO</t>
  </si>
  <si>
    <t>Mehterçeşme Mahallesi İO</t>
  </si>
  <si>
    <t>Ardıçevler Mahallesi İO</t>
  </si>
  <si>
    <t>Siteler İO-OO Bh. Ek Bina</t>
  </si>
  <si>
    <t>Altıntepsi Mahallesi OO</t>
  </si>
  <si>
    <t>Halis Kutmangil ÇPL Bh. OO</t>
  </si>
  <si>
    <t>Feridun Tümer OO Bh. Ek Bina</t>
  </si>
  <si>
    <t>Şehit Öğretmenler OO Bh. Ek Bina</t>
  </si>
  <si>
    <t>Hırkai Şerif OO (YIK-YAP)</t>
  </si>
  <si>
    <t>OO - 21 DERSLİK</t>
  </si>
  <si>
    <t>Ardıçevler Mahallesi OO</t>
  </si>
  <si>
    <t>Çakmak  Mahallesi İmam Hatip OO</t>
  </si>
  <si>
    <t>İHO - 24 DERSLİK</t>
  </si>
  <si>
    <t>Güzelyurt AİHL Bh. Ek Bina (İHO)</t>
  </si>
  <si>
    <t>18 Ek Derslik</t>
  </si>
  <si>
    <t>Vali Erol Çakır Çok Programlı Lise  (Şehit Burak Cantürk MTAL)</t>
  </si>
  <si>
    <t>Mesleki ve Teknik Lisesi (Aydınlı)</t>
  </si>
  <si>
    <t>İmam Hatip Lisesi (Küplüce)</t>
  </si>
  <si>
    <t>20 Derslik+Konf.Sal.+Sp. Sl.</t>
  </si>
  <si>
    <t>İstanbul Şile Tapu Müdürlüğü Ve Kadastro Birim Hiz. Binası</t>
  </si>
  <si>
    <t>Şile
Çavuş Mah</t>
  </si>
  <si>
    <t>Başakşehir Tapu Müdürlüğü (İlçe Müdürlüğü Hizmet Binası Onarım işi)</t>
  </si>
  <si>
    <t>Başakşehr</t>
  </si>
  <si>
    <t>Bakım-Onarım</t>
  </si>
  <si>
    <t>İstanbul Sahil Güvenlik Marmara ve Boğazlar Bölge Komutanlığı Birlik Binaları Büyük Onarımları İşi</t>
  </si>
  <si>
    <t>Sarıyer
PTT Evler Mah. Baçeköy Cad.</t>
  </si>
  <si>
    <t>Silivri Tapu Müdürlüğü Hizmet Binası</t>
  </si>
  <si>
    <t>Çocuk Yuvası(0-18 Yaş) 
Sevgi Evleri Sitesi</t>
  </si>
  <si>
    <t>Sancaktepe
Eyüp Mah.
Ferhatpaşa Mezarlığı yanı</t>
  </si>
  <si>
    <t>İstanbul Merkez</t>
  </si>
  <si>
    <t>Arnavutköy Tapu Müdürlüğü Hizmet Binası</t>
  </si>
  <si>
    <t>Kağıthane Tapu Kadastro Müdürlüğü Hizmet Binası</t>
  </si>
  <si>
    <t>Kağıthane</t>
  </si>
  <si>
    <t>İSTANBUL (BAHÇELİEVLER) FİZİK TEDAVİ REHABİLİTASYON EAH. İKMAL YAPIM İŞİ(400 Ytk)</t>
  </si>
  <si>
    <t>B.EVLER
Siyavuşpaşa Adnan Kahveci Bulvarı</t>
  </si>
  <si>
    <t>DEVLET HASTANESİ</t>
  </si>
  <si>
    <t>SEYRANTEPE DEVLET HASTANESİ İKMAL İNŞAAT İŞİ (620 Ytk)</t>
  </si>
  <si>
    <t>SARIYER
Seyrantepe Tem Kuzey Yolu.</t>
  </si>
  <si>
    <t>ESENYURT YENİ DEVLET HASTANESİ EK BİNA (250 ytk)</t>
  </si>
  <si>
    <t xml:space="preserve">ESENYURT
Fatih Mah. </t>
  </si>
  <si>
    <t>SARIYER ÇAYIRBAŞI TARİHİ  NEKTAR BİNASI RESTORASYON UYGULAMA İŞİ</t>
  </si>
  <si>
    <t>SARIYER 
Cayırbaşı Mevkii Bahçeköy Caddesi</t>
  </si>
  <si>
    <t>AVCILAR DEVLET HASTANESİ (200 Ytk)</t>
  </si>
  <si>
    <t>AVCILAR 
Üniversite Mh.</t>
  </si>
  <si>
    <t>KÜÇÜKÇEKMECE SYM + 12 NOLU ASM YAPIMI</t>
  </si>
  <si>
    <t>K.ÇEKMECE
Cumhuriyet Mah. Yıldız Sk.</t>
  </si>
  <si>
    <t>AİLE SAĞLIĞI MERKEZİ</t>
  </si>
  <si>
    <t>BEYOĞLU GÖZ HASTALIKLARI HASTANESİ</t>
  </si>
  <si>
    <t>KAĞITHANE
Okmeydanı Darülaceze caddesi</t>
  </si>
  <si>
    <t>GÖZ HASTANESİ</t>
  </si>
  <si>
    <t>SEYRANTEPE DEVLET HASTANESİ REVİZE KADIN DOĞUM VE ÇOCUK BLOĞU İNŞAAT İŞİ (216 Ytk)</t>
  </si>
  <si>
    <t>SARIYER-
Seyrantepe Tem Kuzey Yolu.</t>
  </si>
  <si>
    <t>BAĞCILAR DEVLET HASTANESİ  EK BİNA KADIN DOĞUM ÇOCUK HAST.(300 ytk.)</t>
  </si>
  <si>
    <t>BAĞCILAR 
Merkez Mah. Mimarsinan Cad.6 Sok.</t>
  </si>
  <si>
    <t>HASEKİ EĞİTİM ARAŞTIRMA HASTANESİ EK BİNA YAPIMI (500 Ytk.)</t>
  </si>
  <si>
    <t>FATİH
Millet Caddesi</t>
  </si>
  <si>
    <t>SÜREYYAPAŞA GÖĞÜS HASTALIKLARI VE GÖĞÜS CERRAHİ EAH. EK BLOK(ÇELİK KONSTRÜKSİYON) YAPIMI</t>
  </si>
  <si>
    <t>MALTEPE
Başıbüyük Yolu</t>
  </si>
  <si>
    <t>EK HİZMET BİNASI</t>
  </si>
  <si>
    <t>BAYRAMPAŞA YENİ DEVLET HASTANESİ YAPIMI (300 YTK)</t>
  </si>
  <si>
    <t>BAYRAMPAŞA
Tuna Caddesi</t>
  </si>
  <si>
    <t>PENDİK DEVLET HASTANESİ(400 YTK)</t>
  </si>
  <si>
    <t>PENDİK
Batı Mah. Adil Sok.</t>
  </si>
  <si>
    <t>İSTANBUL BAĞCILAR DEVLET HASTANMESİ (400 YTK)</t>
  </si>
  <si>
    <t>BAĞCILAR İLÇESİ</t>
  </si>
  <si>
    <t>İSTANBUL ESENLER DEVLET HASTANESİ (400 YTK)</t>
  </si>
  <si>
    <t>ESENLER İLÇESİ</t>
  </si>
  <si>
    <t>İSTANBUL ESENYURT DEVLET HASTANESİ (500 YTK)</t>
  </si>
  <si>
    <t>ESENYURT İLÇESİ</t>
  </si>
  <si>
    <t>İSTANBUL KEMERBURGAZ DEVLET HASTANESİ(200 YTK)</t>
  </si>
  <si>
    <t>EYÜP Kemerburgaz Bölgesi</t>
  </si>
  <si>
    <t>İSTANBUL ERENKÖY RUH VE SİNİR HASTALIKLARI HASTANESİ (200YTK)</t>
  </si>
  <si>
    <t>KADIKÖY Erenköy Sinan Ercan Caddesi</t>
  </si>
  <si>
    <t>İSTANBUL MARMARA ÜNİV. BAŞIBÜYÜK BİNASI ONARIMI</t>
  </si>
  <si>
    <t>MALTEPE Başıbüyük Mah.</t>
  </si>
  <si>
    <t>İSTANBUL SANCAKTEPE ŞEHİR HASTANESİ 1.ETAP(2100YTK)</t>
  </si>
  <si>
    <t>SANCAKTEPE
Samandıra Osman Gazi Caddesi</t>
  </si>
  <si>
    <t>ŞEHİR HASTANESİ</t>
  </si>
  <si>
    <t>KADIKÖY SAĞLIK KOMPLEKSİ(SYM+İSM+ASM)</t>
  </si>
  <si>
    <t>KADIKÖY
Osmanağa Mh.</t>
  </si>
  <si>
    <t>SAĞLIK KOMPLEKSİ</t>
  </si>
  <si>
    <t>ESENLER SAĞLIK KOMPLEKSİ (İSM+TSM+TRSM+ASM+VSD+112+SYM+KETEM)</t>
  </si>
  <si>
    <t>ESENLER
Atışalanı Mah.Tuna Caddesi</t>
  </si>
  <si>
    <t>SİLİVRİ SAĞLIK KOMPLEKSİ (İSM+TSM+TRSM+ASM(7)+VSD+112 ASHİ+SYM+KETEM)</t>
  </si>
  <si>
    <t>SİLİVRİ
Alibey Mah.</t>
  </si>
  <si>
    <t>ARNAVUTKÖY SAĞLIK KOMPLEKSİ (İSM+TSM+TRSM+ASM10+VSD+112 ASHİ)</t>
  </si>
  <si>
    <t>ARNAVUTKÖY
Merkez Mah.</t>
  </si>
  <si>
    <t>BAYRAMPAŞA SAĞLIK KOMPLEKSİ (İSM +TSM+ASM(6)+VSD+112ASHİ+SYM+KETEM+TRSM)</t>
  </si>
  <si>
    <t>BAYRAMPAŞA
Merkez Mah.</t>
  </si>
  <si>
    <t>ŞİŞLİ (MECİDİYEKÖY) SAĞLIK KOMPLEKSİ (İSM+TSM+8 ASM+VSD+112)</t>
  </si>
  <si>
    <t>ŞİŞLİ 
Mecidiyeköy Avni Dilligil Sk.</t>
  </si>
  <si>
    <t>BEYLİKDÜZÜ SAĞLIK KOMPLEKSİ  (İSM+TSM+ASM(4)+VSD+112 ASHİ+TRSM)</t>
  </si>
  <si>
    <t>BEYLİKDÜZÜ
Kavaklı Mah.Gürsoy Sk.</t>
  </si>
  <si>
    <t>SANCAKTEPE SAĞLIK KOMPLEKSİ  (ADSH 150 ÜNİT 5 YATAK+8 HEKİMLİ ASM+112 ASHİ)</t>
  </si>
  <si>
    <t>SANCAKTEPE
Samandıra Erüven Sk.</t>
  </si>
  <si>
    <t>İSTANBUL KINALIADA 112 ASHİ</t>
  </si>
  <si>
    <t>ADALAR
Kınalıada</t>
  </si>
  <si>
    <t>112 ACİL YARDIM İSTASYONU</t>
  </si>
  <si>
    <t>İSTANBUL SİLİVRİ KAVAKLI AİLE SAĞLIĞI MERKEZİ (3 HEKİMLİ)</t>
  </si>
  <si>
    <t>SİLİVRİ
Kavaklı Mah.</t>
  </si>
  <si>
    <t xml:space="preserve">İSTANBUL ATAŞEHİR HALK SAĞ. LAB.+ SAĞLIKLI YAŞAM MERKEZİ </t>
  </si>
  <si>
    <t>ATAŞEHİR
Örnek Mah.</t>
  </si>
  <si>
    <t>İSTANBUL ATAŞEHİR SOĞUK HAVA DEPOSU</t>
  </si>
  <si>
    <t>ATAŞEHİR
Esatpaşa  Mah</t>
  </si>
  <si>
    <t>GAZİOSMANPAŞA SAĞLIK KOMPLEKSİ (SYM + ASM (9 Hekim))</t>
  </si>
  <si>
    <t>GO.PAŞA
Merkez Mah.</t>
  </si>
  <si>
    <t>BAĞCILAR MAHMUTBEY SAĞLIKLI YAŞAM MERKEZİ + ASM(7 Hekim)</t>
  </si>
  <si>
    <t>BAĞCILAR
Mahmurtbey Mah.</t>
  </si>
  <si>
    <t>SARIYER YENİKÖY ASM + SAĞLIKLI YAŞAM MERKEZİ</t>
  </si>
  <si>
    <t>SARIYER
Yeniköy Mah.</t>
  </si>
  <si>
    <t xml:space="preserve">BEYLİKDÜZÜ GÜRPINAR (9 NOLU ASM) +SAĞLIKLI YAŞAM MERKEZİ </t>
  </si>
  <si>
    <t>BEYLİKDÜZÜ
Gürpınar Mah.</t>
  </si>
  <si>
    <t>ANADOLU YAKASI AMATEM MERKEZİ(100.YTK)</t>
  </si>
  <si>
    <t>REHABİLİTASYON MERKEZİ</t>
  </si>
  <si>
    <t>ANADOLU YAKASI AMATEM MERKEZİ(50.YTK)</t>
  </si>
  <si>
    <t>AVRUPA YAKASI AMATEM MERKEZİ(50.YTK)</t>
  </si>
  <si>
    <t>ANADOLU YAKASI ÇEMATEM MERKEZİ(15.YTK)</t>
  </si>
  <si>
    <t>ATAŞEHİR SAĞLIK KOMPLEKSİ (SYM+İSM+ASM(10)+112 ASHİ)</t>
  </si>
  <si>
    <t>ATAŞEHİR
İstiklal Mah.</t>
  </si>
  <si>
    <t>BAĞCILAR SAĞLIK YAŞAM MERKEZİ + 6 NOLU  ASM(8 AHB)</t>
  </si>
  <si>
    <t>BAĞCILAR
Kazım Karabekir Mah.</t>
  </si>
  <si>
    <t>BEYKOZ SAĞLIK YAŞAM MERKEZİ +ASM</t>
  </si>
  <si>
    <t>BEYKOZ
Göksu Evleri</t>
  </si>
  <si>
    <t>BEYLİKDÜZÜ SYM+KAVAKLI 1 NOLU ASM (8 HEKİMLİ)</t>
  </si>
  <si>
    <t>BEYLİKDÜZÜ
Kavaklı Mah</t>
  </si>
  <si>
    <t>BÜYÜKÇEKMECE KUMBURGAZ ASM (5 HEKİMLİ)</t>
  </si>
  <si>
    <t>BÜYÜKÇEKMECE
Kumburgaz Mah</t>
  </si>
  <si>
    <t>ÇEKMEKÖY SAĞLIKLI YAŞAM MERKEZİ</t>
  </si>
  <si>
    <t>ÇEKMEKÖY
Merkez Mah.</t>
  </si>
  <si>
    <t>KARTAL MERKEZ ASM (8 HEKİML) +VSD +SAĞLIKLI YAŞAM MERKEZİ</t>
  </si>
  <si>
    <t>KARTAL
Yukarı Mah.</t>
  </si>
  <si>
    <t>MALTEPE  6 NOLU ASM (6 HEKİM) + SAĞLIKLI YAŞAM MERKEZİ</t>
  </si>
  <si>
    <t>MALTEPE
Altıntepe Mah.</t>
  </si>
  <si>
    <t>MALTEPE  3 NOLU ASM (8 HEKİM) + SAĞLIKLI YAŞAM MERKEZİ</t>
  </si>
  <si>
    <t>MALTEPE 
Feyzullah Mah.</t>
  </si>
  <si>
    <t>TUZLA SAĞLIKLI YAŞAM MERKEZİ + İSTASYON ASM (4 HEKİMLİ)</t>
  </si>
  <si>
    <t>TUZLA
İstasyon Mah</t>
  </si>
  <si>
    <t>TUZLA SAĞLIKLI YAŞAM MERKEZİ</t>
  </si>
  <si>
    <t>TUZLA
Merkez Mah.</t>
  </si>
  <si>
    <t>TUZLA AYDINLI ASM (9 HEKİM)</t>
  </si>
  <si>
    <t>TUZLA
Aydınlı Mah.</t>
  </si>
  <si>
    <t>ÜMRANİYE YAMANEVLER ASM(8HEKİM)+VSD+SAĞLIKLI YAŞAM MERKEZİ</t>
  </si>
  <si>
    <t>ÜMRANİYE
Yamanevler Mah.</t>
  </si>
  <si>
    <t>EYÜP GÖKTÜRK ASM (5 AHB) TİP 1</t>
  </si>
  <si>
    <t>EYÜPSULTAN
Göktürk Merkez Mah.</t>
  </si>
  <si>
    <t>PENDİK ERTUĞRULGAZİ ASM (5 AHB) TİP 1</t>
  </si>
  <si>
    <t>PENDİK
Ertuğrulgazi Mah.</t>
  </si>
  <si>
    <t>GÜNGÖREN MERKEZ ASM</t>
  </si>
  <si>
    <t>GÜNGÖREN Merkez Mh.</t>
  </si>
  <si>
    <t>ESENLER ORUÇREİS ASM(5 AHB) TİP 1</t>
  </si>
  <si>
    <t>ESENLER Oruçreis Mh.</t>
  </si>
  <si>
    <t>ESENLER TUNA ASM</t>
  </si>
  <si>
    <t>ESENLER Tuna Mh.</t>
  </si>
  <si>
    <t>ESENYURT SÜLEYMANİYE ASM</t>
  </si>
  <si>
    <t>ESENYURT Süleymaniye Mh.</t>
  </si>
  <si>
    <t>ÜMRANİYE PARSELLER ASM(5AHB)</t>
  </si>
  <si>
    <t>ÜMRANİYE Paeseller Mah.</t>
  </si>
  <si>
    <t>BAKIRKÖY OSMANİYE MAHALLESİ ASM (5 AHB) TİP 2</t>
  </si>
  <si>
    <t>BAKIRKÖY
Osmaniye Mah.</t>
  </si>
  <si>
    <t>ÇEKMEKÖY KİRAZLIDERE ASM (5 AHB) TİP 2</t>
  </si>
  <si>
    <t>ÇEKMEKÖY
Kirazlıdere Mah.</t>
  </si>
  <si>
    <t>BAĞCILAR DEMİRKAPI ASM (AHB 5) TİP 2</t>
  </si>
  <si>
    <t>BAĞCILAR
Demirkapı Mah.</t>
  </si>
  <si>
    <t>BAĞCILAR GÖZTEPE ASM (5 AHB) TİP 2</t>
  </si>
  <si>
    <t>BAĞCILAR
Göztepe Mah.</t>
  </si>
  <si>
    <t>BAĞCILAR KİRAZLI SAĞLIKLI YAŞAM MERKEZİ</t>
  </si>
  <si>
    <t>BAĞCILAR
Kirazlı Mah.</t>
  </si>
  <si>
    <t>BAĞCILAR KAZIM KARABEKİR ASM (5AHB)</t>
  </si>
  <si>
    <t>BAĞCILAR
Kazım Krabekir Mah.</t>
  </si>
  <si>
    <t>ÜMRANİYE YUKARIDUDULLU ASM (5 AHB) TİP 2</t>
  </si>
  <si>
    <t>ÜMRANİYE-
Yukarı Dudullu Mah.</t>
  </si>
  <si>
    <t>BAĞCILAR YENİMAHALLE ASM</t>
  </si>
  <si>
    <t>BAĞCILAR Yenimahalle Mh.</t>
  </si>
  <si>
    <t xml:space="preserve">BAĞCILAR YENİGÜN ASM(6 AHB) </t>
  </si>
  <si>
    <t>BAĞCILAR Yenigün Mh.</t>
  </si>
  <si>
    <t xml:space="preserve">KARTAL SOĞANLIK ASM (7 AHB) </t>
  </si>
  <si>
    <t>KARTAL
Soğanlık Mah.</t>
  </si>
  <si>
    <t>ÜMRANİYE AŞAĞIDUDULLU ASM(5 AHB)</t>
  </si>
  <si>
    <t>ÜMRANİYE Aşağıdudullu Mh.</t>
  </si>
  <si>
    <t>Bakım-Onarım Makine-Teçhizat Yazılım-Donanım</t>
  </si>
  <si>
    <t>İstanbul-Avcılar</t>
  </si>
  <si>
    <t>Yıl İçinde Alınması Zorunlu Teçhizat  (İstanbul Doğalgaz Santralları İşletme Müdürlüğü'nün İhtiyacı Olan 420 kV Kompozit Silikon İzolatörlü Akım Transformatörleri Alımı İşi)</t>
  </si>
  <si>
    <t>Malzeme Alımı</t>
  </si>
  <si>
    <t>154 kV Şalt sahasında bulunan Kombine Ölçüm Trafosu (Akım+Gerilim)</t>
  </si>
  <si>
    <t>Makine Teçhizat</t>
  </si>
  <si>
    <t xml:space="preserve">İstanbul DGS ait Atık Su Arıtma Sistemi Rehabilitasyonu </t>
  </si>
  <si>
    <t>Buhar Türbinleri Yağlı Tip İç İhtiyaç Trafolarının Yangından Korunması için Co2 Gazlı Söndürme Sistemi Alımı ve Kurulumu</t>
  </si>
  <si>
    <t>İstanbul -A Doğalgaz Santralı Yenileme Etüt İşleri</t>
  </si>
  <si>
    <t>İstanbul/ Avcılar</t>
  </si>
  <si>
    <t>Etüt- Proje</t>
  </si>
  <si>
    <t>ÇEŞİTLİ ÜNİTELERİN ETÜD-PROJESİ</t>
  </si>
  <si>
    <t xml:space="preserve">DERSLİK VE MERKEZİ BİRİMLER </t>
  </si>
  <si>
    <t xml:space="preserve"> BÜYÜK ONARIM</t>
  </si>
  <si>
    <t>YAYIN ALIMLARI</t>
  </si>
  <si>
    <t>SULTANAHMET YERLEŞKESİ REKTÖRLÜK BİNA RESTORASYONU</t>
  </si>
  <si>
    <t>AÇIK VE KAPALI SPOR TESİSLERİ</t>
  </si>
  <si>
    <t>DİŞ HEKİMLİĞİ FAKÜLTESİ ENGELLİ UYGULAMA MERKEZİ</t>
  </si>
  <si>
    <t>Engelli Bakım ve Rehabilitasyon Merkezi (3.000 m²)</t>
  </si>
  <si>
    <t>KAMULAŞTIRMA</t>
  </si>
  <si>
    <t>Muhtelif (Beyoğlu, Şişli, Beşiktaş)</t>
  </si>
  <si>
    <t>Kampüs içi yol, Peyzaj, Doğalgaz, Elektirk, Su, Telefon Hattı Altyapı</t>
  </si>
  <si>
    <t>Çeşitli  Ünitelerin Etüd Projesi</t>
  </si>
  <si>
    <t>Muhtelif (Beyoğlu, Şişli, Beşiktaş,Sarıyer)</t>
  </si>
  <si>
    <t>Muhtelif (Beyoğlu, Beşiktaş,Sarıyer)</t>
  </si>
  <si>
    <t>Bakım Onarım, BİT, Kesin 
Hesap, Makine Teçhizat</t>
  </si>
  <si>
    <t>Basılı Yayın Alımı,
Elektronik Yayın Alımı</t>
  </si>
  <si>
    <t>Büyük Onarım, 
Güçlendirme Restorasyon</t>
  </si>
  <si>
    <t>Tophane-i Amire Binası Onarım ve Çevre Düz.</t>
  </si>
  <si>
    <t>Diğer Çevre Düzenlemesi, 
Etüt Proje, Restorasyon</t>
  </si>
  <si>
    <t>Resim ve Heykel   Müzesi (ICAM)</t>
  </si>
  <si>
    <t>Bakım Onarım, Etüt Proje, Müşavirlik, Tefrişat, Uygulamalı Yazılım</t>
  </si>
  <si>
    <t xml:space="preserve"> Etüt Proje, Müşavirlik, 
Restorasyon</t>
  </si>
  <si>
    <t>Danışmanlık, 
Labaratuvar Cihazları</t>
  </si>
  <si>
    <t>Erken Dönem Konulu Türk Filmleri
ile Belge Filmlerinin Restorasyonu</t>
  </si>
  <si>
    <t>Bakım Onarım, Makine Teçhizat, 
Müşavirlik, Kontrollük</t>
  </si>
  <si>
    <t>Yağlı Boya Tabloların Kimliklendirilmesi</t>
  </si>
  <si>
    <t>Destekler, Donanım Onarım, 
Makine Teçhizat</t>
  </si>
  <si>
    <t>Laboratuvar Binası (20.635m²)
-Merkezi Derslik  (29.850m²)</t>
  </si>
  <si>
    <t>Rektörlük Binası</t>
  </si>
  <si>
    <t>İdari Binalar</t>
  </si>
  <si>
    <t>Hamidiye Eczacılık Fakültesi</t>
  </si>
  <si>
    <t>Hamidiye Diş Hekimliği Fakültesi</t>
  </si>
  <si>
    <t>Çeşitli Ünitelerin Etüd Projeleri</t>
  </si>
  <si>
    <t>Etüd</t>
  </si>
  <si>
    <t>Kampüs Alt Yapısı</t>
  </si>
  <si>
    <t>Doğalgaz Dönüşümü, Elektrik Hattı, Kampüsiçi Yol, Kanalizasyon Hattı, Peyzaj, Su İsale Hattı, Telefon Hattı</t>
  </si>
  <si>
    <t>Bakım Onarım, BİT, Makine-Techizat</t>
  </si>
  <si>
    <t>Mekteb-i Tıbbiye-i Şahane Binası 2 .Etap Restorasyonu</t>
  </si>
  <si>
    <t>Yeni Durak Alımı</t>
  </si>
  <si>
    <t>Ulaşım</t>
  </si>
  <si>
    <t>Yeni Otübüs Alımı</t>
  </si>
  <si>
    <t>Nostaljik Tosun Aracımıza Klima Montaj Yapılması</t>
  </si>
  <si>
    <t>Anadolu (217) Anadolu YDKŞ Bölgesi Çelik, Polietilen ve Servis Hattı İnşaatı  ( Ycs Müh. ve San. Tic. Ltd. Şti. )</t>
  </si>
  <si>
    <t>Avrupa (244) İstanbul-Boğaziçi YDKŞ Bölgesi Çelik, Polietilen ve Servis Hattı İnşaatı / 1. Kısım İstanbul YDKŞ Bölgesi ( Aig Müh. İnş. San. ve Dış Tic. Ltd. Şti. )</t>
  </si>
  <si>
    <t>Avrupa (244) İstanbul-Boğaziçi YDKŞ Bölgesi Çelik, Polietilen ve Servis Hattı İnşaatı / 2. Kısım Boğaziçi YDKŞ Bölgesi  ( Şilan Hafriyat ve İnşaat San. Tic. Ltd. Şti. )</t>
  </si>
  <si>
    <t>D(33) Avrupa Doğalgaz Dağıtım Hatlarının Yapımının Kontrol ve Denetleme Hizmeti Alımı ( Tümaş Türk Mühendislik Müşavirlik ve Müteahhitlik Anonim Şirketi )</t>
  </si>
  <si>
    <t>D(34) Anadolu Doğalgaz Dağıtım Hatlarının Yapımının Kontrol ve Denetleme Hizmeti Alımı ( Alka Enerji İnş. Personel Belgelendirme Kalibrasyon Eğitim San. ve Tic. Ltd. Şti. )</t>
  </si>
  <si>
    <t>İstanbul İli Eyüp İlçesi Hasdal Kışlası 112 Acil Çağrı Merkezi Hizmet Binası Yapım İşi</t>
  </si>
  <si>
    <t>İstanbul İli Fatih İlçe Emniyet Müdürlüğü Polis Merkezi Amirliği Hizmet Binası Yapım İşi</t>
  </si>
  <si>
    <t>İstanbul İli Silivri İlçesi Jandarma Komutanlığı Hizmet Binası Yapım İşi</t>
  </si>
  <si>
    <t>İstanbul İli Fatih İlçesi Sahil Güvenlik  Çatladıkapı Karakol Binası Yapım İşi</t>
  </si>
  <si>
    <t>İstanbul İli Çatalca Kaymakamlık Lojmanı Onarım İşi</t>
  </si>
  <si>
    <t>İstanbul İli Sarıyer İlçesi Adile Sadullah Mermerci Polis Meslek Yüksek Okulu Müdürlüğü Alt Yapı Tesisatının (Kalorifer-Sıhhi) Yenilenmesi ve G1-G2 Blok Kalorifer Tesisatı Yenilenmesi; G3-G4-G5 Blok Temiz Su ve Kalorifer Tesisatı Ana Dağıtım Boruları Yenilenmesi Onarım İşi</t>
  </si>
  <si>
    <t>İstanbul İli Bağcılar Hükümet Konağı İkmal İnşaatı İşi</t>
  </si>
  <si>
    <t>İstanbul İli Tuzla Geri Gönderme Merkezinde Bulunan Açık Spor Alanlarının Kapalı Hale Getirilmesi İşi</t>
  </si>
  <si>
    <t>İstanbul İli Fatih İlçesi Sofular Mahallesi Adresinde Arşiv Olarak Kullanılmak Üzere İl Nüfus ve Vatandaşlık Müdürlüğüne Tahsis Edilen 1065 Ada 52 Parsel Sayılı Binanın Onarım (Çatı Yenilenmesi) İşi</t>
  </si>
  <si>
    <t>İstanbul İli Maltepe Kaymakamlığı Engelli Erişimine Uygun Hale Getirilmesi Onarım İşi</t>
  </si>
  <si>
    <t>İstanbul İli Silivri İlçesi Şehit Emin İpşir Polis Merkezi Amirliği Hizmet Binası Yapım İşi (Doğalgazlı, Bohçalamalı)</t>
  </si>
  <si>
    <t>İstanbul İli Silivri İlçe Emniyet Müdürlüğü  Hizmet Binası Yapım İşi (Doğalgazlı, Bohçalamalı)</t>
  </si>
  <si>
    <t>İstanbul İli Eyüpsultan İlçesi Göktürk Polis Merkezi Amirliği Yapım İşi</t>
  </si>
  <si>
    <t>İstanbul İli Bayrampaşa İlçesi Cevatpaşa Mahallesi Polis Merkezi Amirliği Yapım İşi</t>
  </si>
  <si>
    <t>İstanbul İli Sancaktepe Yenidoğan Polis Merkezi Amirliği Hizmet Binası Yapım İşi (Doğalgazlı, Bohçalamalı)</t>
  </si>
  <si>
    <t>İstanbul İli Sarıyer ve Zeytinburnu İlçesi Nüfus ve Vatandaşlık Müdürlüğü Onarım İşi</t>
  </si>
  <si>
    <t>İstanbul İli Maltepe ve Pendik İlçesi Nüfus ve Vatandaşlık Müdürlüğü Onarım İşi</t>
  </si>
  <si>
    <t>İstanbul İli Maltepe (2139 Ada 3 Parsel) Polis Merkezi Amirliği Hizmet Binası Yapım İşi (Doğalgazlı, Bohçalamalı)</t>
  </si>
  <si>
    <t>İstanbul İli Beykoz Çavuşbaşı Polis Merkezi Amirliği Onarım İşi</t>
  </si>
  <si>
    <t>İstanbul İli Fatih İlçesi Kocamustafapaşa Polis Merkezi Amirliği  Yapım İşi (Doğalgazlı, Bohçalamalı)</t>
  </si>
  <si>
    <t>İstanbul İli Ümraniye Madenler Mahallesi Polis Merkezi Amirliği Hizmet Binası Yapım İşi (Doğalgazlı, Bohçalamalı)</t>
  </si>
  <si>
    <t>İstanbul İli Ümraniye İlçesi Kazımkarabekir Polis Merkezi Amirliği Hizmet Binası Yapım İşi (Doğalgazlı, Bohçalamalı)</t>
  </si>
  <si>
    <t>İstanbul İli Arnavutköy Haraççı Polis Merkezi Amirliği Yapım İşi (Doğalgaz, Bohçalamalı)</t>
  </si>
  <si>
    <t>İstanbul İli Avcılar Tahtakale Polis Merkezi Amirliği Yapım İşi (Doğalgaz, Bohçalamalı)</t>
  </si>
  <si>
    <t>İstanbul İli Avcılar Yeşilkent Polis Merkezi Amirliği Yapım İşi (Doğalgaz, Bohçalamalı)</t>
  </si>
  <si>
    <t xml:space="preserve">İstanbul İli Esenler Şehit Volkan Karatepe Polis Merkezi Amirliği Yapım İşi (Doğalgaz, Bohçalamalı)  </t>
  </si>
  <si>
    <t>İstanbul İli Esenyurt Yunus Emre Polis Merkezi Amirliği Yapım İşi (Doğalgaz, Bohçalamalı)</t>
  </si>
  <si>
    <t>İstanbul İli Silivri/Semizkumlar J.KRK.K.lığı Hizmet Binası Dış Cephe Kaplaması Yapılması İşi</t>
  </si>
  <si>
    <t>İstanbul İli Çatalca Muratbey Jandarma Karakol Komutanlığı Hizmet Binasının İstanbul Çatalca İlçesi Muratbey Mahallesinde Bulunan 3-4 Pafta 514 Parsel Taşınmaz Üzerine Prefabrik Bina Kurulumu İşi</t>
  </si>
  <si>
    <t>İstanbul İli Arnavutköy Nüfus ve Vatandaşlık Müdürlüğü Onarım İşi</t>
  </si>
  <si>
    <t>İstanbul İli Esenyurt Osmangazi Polis Merkezi Amirliği Yapım İşi (Doğalgaz, Bohçalamalı)</t>
  </si>
  <si>
    <t>İstanbul İli Sultangazi Habipler Polis Merkezi Amirliği Yapım İşi (Doğalgaz, Bohçalamalı)</t>
  </si>
  <si>
    <t>Zeytinburnu</t>
  </si>
  <si>
    <t>Maltepe</t>
  </si>
  <si>
    <t>Bayrampaşa</t>
  </si>
  <si>
    <t>Sancaktepe</t>
  </si>
  <si>
    <t>Esenyurt</t>
  </si>
  <si>
    <t>Arşiv Binası</t>
  </si>
  <si>
    <t>Karakol</t>
  </si>
  <si>
    <t>Lojman</t>
  </si>
  <si>
    <t>Hükümet Konağı</t>
  </si>
  <si>
    <t>İstanbul İli İstanbul İli Kağıthane Çeliktepe Polis Merkezi Amirliği Hizmet Binası Yapım İşi (Doğalgazlı, Bohçalamalı, Zemin İyileştirmeli)</t>
  </si>
  <si>
    <t>Sultangazi</t>
  </si>
  <si>
    <t>Tuncay Artun İ.M.K.B. Doğanevler İlkokulu</t>
  </si>
  <si>
    <t>Güçlendirme ve Onarım</t>
  </si>
  <si>
    <t>50. Yıl Süheyla Artam İlkokulu</t>
  </si>
  <si>
    <t xml:space="preserve">Büyük Esma Sultan Ortaokulu </t>
  </si>
  <si>
    <t>Söğütlüçeşme Ortaokulu</t>
  </si>
  <si>
    <t xml:space="preserve"> Gaziosmanpaşa</t>
  </si>
  <si>
    <t xml:space="preserve">Kadıköy </t>
  </si>
  <si>
    <t>Bahçelievler</t>
  </si>
  <si>
    <t xml:space="preserve">Üsküdar </t>
  </si>
  <si>
    <t>Güngören</t>
  </si>
  <si>
    <t xml:space="preserve"> Çiğdem İlkokulu</t>
  </si>
  <si>
    <t xml:space="preserve"> Cumhuriyet Ortaokulu</t>
  </si>
  <si>
    <t xml:space="preserve"> Anadolu İHL- Spor Salonu</t>
  </si>
  <si>
    <t xml:space="preserve"> 75. Yıl Devlet Malzeme Ofisi Mesleki ve Teknik
Anadolu Lisesi</t>
  </si>
  <si>
    <t xml:space="preserve"> Günebakan İlkokulu</t>
  </si>
  <si>
    <t>Eyüp Sultan Ortaokulu</t>
  </si>
  <si>
    <t xml:space="preserve"> Aksaray Mahmudiye Ortaokulu</t>
  </si>
  <si>
    <t xml:space="preserve"> R.Güney Kıldıran İlkokulu</t>
  </si>
  <si>
    <t xml:space="preserve"> Halk Eğitim Merkezi </t>
  </si>
  <si>
    <t xml:space="preserve"> Şehit Hüseyin Tunç Özel Eğitim İş Uygulama Okulu</t>
  </si>
  <si>
    <t xml:space="preserve"> Burhaniye İlkokulu</t>
  </si>
  <si>
    <t xml:space="preserve"> Beylerbeyi İlkokulu</t>
  </si>
  <si>
    <t xml:space="preserve"> Fatma Süslügil İlkokulu-Ayhan Şahenk Ortaokulu</t>
  </si>
  <si>
    <t xml:space="preserve">Başakşehir </t>
  </si>
  <si>
    <t xml:space="preserve"> Reşat Tardu İlköğretim Okulu</t>
  </si>
  <si>
    <t xml:space="preserve"> Sümer İlköğretim Okulu‐Eski Bina</t>
  </si>
  <si>
    <t xml:space="preserve"> Küplüce İlkokulu</t>
  </si>
  <si>
    <t xml:space="preserve"> Dilaver Cebeci İlkokulu</t>
  </si>
  <si>
    <t xml:space="preserve"> Şişli Kaymakamlık Binası</t>
  </si>
  <si>
    <t>Kuloğlu Camii proje çizim işi</t>
  </si>
  <si>
    <t>Kerime Hatun Camii restorasyon (uygulama) işi</t>
  </si>
  <si>
    <t>K.Çekmece Fatih Sarıyer</t>
  </si>
  <si>
    <t xml:space="preserve">Hacı Mimi Mah. Tapunun 145 ada 102 parselinde vakıf taşınmaz konut uygulama projeleri </t>
  </si>
  <si>
    <t xml:space="preserve">Ortaköy Mah.Amcabey Sokak tapunun 45 ada 19 parselinde vakıf taşınmaz konut uygulama projeleri </t>
  </si>
  <si>
    <t xml:space="preserve">Ortaköy Mah. Revanici Sokak 61 ada 20-21 parsel  vakıf taşınmaz konut uygulama projeleri </t>
  </si>
  <si>
    <t xml:space="preserve">Fatma Sultan Mah. Tapunun 1900 ada, 78-79 parsellerinde bulunan vakıf taşınmaz konut uygulama projeleri </t>
  </si>
  <si>
    <t xml:space="preserve">Cihangir Mah.Cihangir Sokak tapunun 663 ada, 15 parsel  vakıf taşınmaz konut uygulama projeleri </t>
  </si>
  <si>
    <t xml:space="preserve">Bedrettin Mah.Ezgi Sokak tapunun 921 ada, 4 parsel  vakıf taşınmaz konut uygulama projeleri </t>
  </si>
  <si>
    <t>15.03.2019</t>
  </si>
  <si>
    <t>Ali Paşa Camii</t>
  </si>
  <si>
    <t xml:space="preserve">Sinagog ve Aynı Parsel İçerisinde bulunan 2 Adet Taşınmazın Çevre Düzenlemesi </t>
  </si>
  <si>
    <t>31.12.2020</t>
  </si>
  <si>
    <t xml:space="preserve">Beşiktaş </t>
  </si>
  <si>
    <t xml:space="preserve">Beyoğlu </t>
  </si>
  <si>
    <t xml:space="preserve">Fatih </t>
  </si>
  <si>
    <t>13.11.2020</t>
  </si>
  <si>
    <t>Ali Kethuda Camii</t>
  </si>
  <si>
    <t>05.12.2019</t>
  </si>
  <si>
    <t>26.07.2021</t>
  </si>
  <si>
    <t xml:space="preserve">Süleymaniye Külliyesi Darüşşifası ve Dürüşşifa Bünyesindeki Sıra Odaların </t>
  </si>
  <si>
    <t>19.11.2019</t>
  </si>
  <si>
    <t>18.10.2021</t>
  </si>
  <si>
    <t>Muhtesip İskender Camii</t>
  </si>
  <si>
    <t>02.10.2021</t>
  </si>
  <si>
    <t>Küçükpiyale Mah. Pişmaniye Sokağında, tapunun 1160 ada, 6 parselinde bulunan vakıf taşınmaz üzerine konut İnşaatı yapım işi</t>
  </si>
  <si>
    <t>25.10.2019</t>
  </si>
  <si>
    <t>26.04.2021</t>
  </si>
  <si>
    <t>Kartaltepe Mah. Yücetarla Caddesi, tapunun 450 ada, 14 parselde bulunan Vakıf Taşınmaz Üzerine Konut İnşaat Yapım İşi</t>
  </si>
  <si>
    <t>23.12.2019</t>
  </si>
  <si>
    <t>Ertuğrul Tekke Camii Çatı Aktarımı ve Cephe Boyası Uygulama İşi</t>
  </si>
  <si>
    <t>19.06.2020</t>
  </si>
  <si>
    <t>Salih Paşa Camii Minaresi ile Hoca Ali Camii Minaresi</t>
  </si>
  <si>
    <t>16.07.2019</t>
  </si>
  <si>
    <t>Karababa Tekkesi ve Türbesi Uygulama İşi</t>
  </si>
  <si>
    <t>Benlizade Ahmet Reşit Efendi Türbesi, Sebili, Haziresi ve Çevre Düzenlemesi</t>
  </si>
  <si>
    <t>Güzelce Kasımpaşa Camii ve Çevre Düzenlemesi Uygulama İşi</t>
  </si>
  <si>
    <t>Av, Yaban Hayatı ve Su Ürünleri</t>
  </si>
  <si>
    <t>Polenezköy Sülün Üretme İstasyonu</t>
  </si>
  <si>
    <t>Bahçeköy geyik üretme istasyonu</t>
  </si>
  <si>
    <t>Tabiat Parkları</t>
  </si>
  <si>
    <t>Polonezköy</t>
  </si>
  <si>
    <t xml:space="preserve">Alan Düzenleme </t>
  </si>
  <si>
    <t>Hizmet Ünitesi</t>
  </si>
  <si>
    <t>Avcıkoru</t>
  </si>
  <si>
    <t>Muhtelif</t>
  </si>
  <si>
    <t>Muhtelif Etütler</t>
  </si>
  <si>
    <t xml:space="preserve">Beykoz
</t>
  </si>
  <si>
    <t>154 kV, 1600 mm², 7 km</t>
  </si>
  <si>
    <t>Beykoz
Üsküdar</t>
  </si>
  <si>
    <t>Pendik
Kartal</t>
  </si>
  <si>
    <t xml:space="preserve">Şile TM </t>
  </si>
  <si>
    <t>154/33 kV, 2x100 MVA + 50 MVA + 4. Trafo/Reaktör Fideri</t>
  </si>
  <si>
    <t>(K.Bakkalköy - Kadıköy) Brş. N. - Fikirtepe Kablosu (Fiber Optikli)</t>
  </si>
  <si>
    <t>154 kV, 2x1600  mm² Kablo, 1,5 km</t>
  </si>
  <si>
    <t>Samandıra
Maltepe</t>
  </si>
  <si>
    <t>Sancaktepe
Samandıra</t>
  </si>
  <si>
    <t>Tuzla
Tepeören</t>
  </si>
  <si>
    <t xml:space="preserve">Fikirtepe GIS </t>
  </si>
  <si>
    <t>Ümraniye
Beykoz</t>
  </si>
  <si>
    <t>Ataşehir
Kadıköy</t>
  </si>
  <si>
    <t>Kadıköy
Maltepe</t>
  </si>
  <si>
    <t>Çekmeköy
Sancaktepe</t>
  </si>
  <si>
    <t>Şile
Beykoz</t>
  </si>
  <si>
    <t>Ayasofya Müzesi Galeri Katı, Güney Batı Atrium İniş Rampası Depolar Acil Müdahale ve Proje Yapım İşi</t>
  </si>
  <si>
    <t>İSTANBUL / FATİH / SULTANAHMET</t>
  </si>
  <si>
    <t xml:space="preserve">PROJE / BASİT ONARIM </t>
  </si>
  <si>
    <t xml:space="preserve">İstanbul Arkeoloji Müzesi (Çinili Köşk, Eski Şark Eserleri ve Ek Bina ) Projeleri Yapımı İşi </t>
  </si>
  <si>
    <t xml:space="preserve">PROJE </t>
  </si>
  <si>
    <t xml:space="preserve">İSTANBUL / BEŞİKTAŞ </t>
  </si>
  <si>
    <t xml:space="preserve">RESTORASYON </t>
  </si>
  <si>
    <t>İSTANBUL / FATİH</t>
  </si>
  <si>
    <t>İstanbul Ayasofya Müzesi Ziyaretçi Dolapları ve Çevre Düzenlemesi İşi</t>
  </si>
  <si>
    <t>ÇEVRE DÜZENLEME</t>
  </si>
  <si>
    <t>İSTANBUL / BEYOĞLU</t>
  </si>
  <si>
    <t>İstanbul Harbiye Askeri Müzesi Proje Yapımı</t>
  </si>
  <si>
    <t>İSTANBUL / ŞİŞLİ</t>
  </si>
  <si>
    <t>İSTANBUL / EYÜPSULTAN</t>
  </si>
  <si>
    <t>48.980.00</t>
  </si>
  <si>
    <t>74.834.10</t>
  </si>
  <si>
    <t>Müşir Fuat Paşa Yalısı Onarımı İşi</t>
  </si>
  <si>
    <t>İSTANBUL / SARIYER</t>
  </si>
  <si>
    <t>İstanbul Havalimanı Müzesi  Teşhir Tanzim, Elk-Mek. Proje Yapımı</t>
  </si>
  <si>
    <t>İSTANBUL / ARNAVUYKÖY</t>
  </si>
  <si>
    <t>TEŞHİR/ TANZİM</t>
  </si>
  <si>
    <t>Bakırköy Rıfat Ilgaz İlçe Halk Kütüphanesi Tamamlama ve İkmal İşi</t>
  </si>
  <si>
    <t>İSTANBUL / BAKIRKÖY</t>
  </si>
  <si>
    <t>646.272.88</t>
  </si>
  <si>
    <t>Sinema Müzesi Teşhir Tanzim İşi</t>
  </si>
  <si>
    <t>İSTANBUL BEYOĞLU/</t>
  </si>
  <si>
    <t xml:space="preserve">
15.06.2020</t>
  </si>
  <si>
    <t xml:space="preserve">
   10.06.2020</t>
  </si>
  <si>
    <t xml:space="preserve"> 31.03.2020</t>
  </si>
  <si>
    <t xml:space="preserve">
27.03.2020</t>
  </si>
  <si>
    <t xml:space="preserve">   18.07.2020</t>
  </si>
  <si>
    <t xml:space="preserve">
07.05.2020</t>
  </si>
  <si>
    <t xml:space="preserve">
20.11.2020</t>
  </si>
  <si>
    <t xml:space="preserve">
23.05.2020</t>
  </si>
  <si>
    <t>ÇEŞİTLİ ÜNİTELERİN ETÜD PROJESİ</t>
  </si>
  <si>
    <t>BEŞİKTAŞ-SARIYER</t>
  </si>
  <si>
    <t>BÜYÜK ONARIM</t>
  </si>
  <si>
    <t>DERSLİKLER VE MERKEZİ BİRİMLER</t>
  </si>
  <si>
    <t>BEŞİKTAŞ-SARIYER-ÜSKÜDAR</t>
  </si>
  <si>
    <t>KİLYOS KAMPÜSÜ</t>
  </si>
  <si>
    <t xml:space="preserve">Barınma(8.000m2) Eğitim(5.000m2) </t>
  </si>
  <si>
    <t>Bakım Onarım, Bilgi ve iletişim Teknolojileri, Kesin Hesap, Makine- Techizat</t>
  </si>
  <si>
    <t xml:space="preserve">YAYIN ALIMI </t>
  </si>
  <si>
    <t>Basın yayın alımı, Elektronik Yayın Alımı</t>
  </si>
  <si>
    <t>ARKEOLOJİ MİMARLIK TARİHİ VE KÜLTÜREL MİRAS PROJELERİ.</t>
  </si>
  <si>
    <t>NAFİ BABA TEKKESİ RESTİTÜSYONU VE ŞEHİTLİK RESTORASYONU</t>
  </si>
  <si>
    <t>KANDİLLİ KAMPÜSÜ TARİHİ YAPILARIN RESTORASYONU</t>
  </si>
  <si>
    <t xml:space="preserve">AÇIK VE KAPALI SPOR TESİSLERİ  </t>
  </si>
  <si>
    <t>Bakım Onarım,</t>
  </si>
  <si>
    <t>TAM:TELEİLETİŞİM VE ENFORMATİK ALAN.ARAŞTIRMACI VE AKADEMİS.YETİŞ.MER.</t>
  </si>
  <si>
    <t>İnşaat( 3.000m2) Makine-Techizat, Teknolojik Araştırma</t>
  </si>
  <si>
    <t>YAŞAMBİLİM ARAŞTIRMA MERKEZİ</t>
  </si>
  <si>
    <t>İnşaat( 250m2) Makine-Techizat Teknolojik Araştırma</t>
  </si>
  <si>
    <t>SOSYAL ALANLARDA ARŞ.İNŞ.GÜÇ.GELİŞT.</t>
  </si>
  <si>
    <t>Teknoljik Araştırma</t>
  </si>
  <si>
    <t>YAŞAMBİLİMLERİ İNSAN GÜCÜ YETİŞTİRME</t>
  </si>
  <si>
    <t>GEOTEKNİK DEPREM MÜHENDİSİLİĞİ AR.MRK.</t>
  </si>
  <si>
    <t xml:space="preserve">KÖMÜRDEN SENTETİK DOĞALGAZ ÜRETİM TEKNOLOJİSİ GELİŞTİRİLMESİ </t>
  </si>
  <si>
    <t>Bakım onarım, Makine techizat,Teknoljik Araştırma</t>
  </si>
  <si>
    <t>ROBOTİK VE YAPAY AKIL LABORATUVARI (ROYAL)</t>
  </si>
  <si>
    <t>Etüt Proje İnşaat (3.600m2) Makine Techizat Teknolojik araştırma</t>
  </si>
  <si>
    <t>TÜRKİYE DEPREM İSTASYONLARI ŞEBEKE.</t>
  </si>
  <si>
    <t>Donanım Onarımı (5 adet) Makine Techizat ,sismik Ölçüm İstasyonu83Adet)</t>
  </si>
  <si>
    <t>BÖLGESEL TSUNAMİ İZLEME VE DEĞERLENDİRME MERKEZİ</t>
  </si>
  <si>
    <t>Laborastuvar Cihazları</t>
  </si>
  <si>
    <t xml:space="preserve">MARMARA BÖL.YER KABUĞU DEFORMASYONU GERÇEK-ZAMANLI İZLENMESİ İÇİN JEODEZİK ALTYAPININ KURULMASI </t>
  </si>
  <si>
    <t>Sunucu uygulama Projesi</t>
  </si>
  <si>
    <t>MARMARA DENİZ TABANI GÖZLEM AĞI</t>
  </si>
  <si>
    <t>Laborastuvar Cihazları Veri sayısallaştırma</t>
  </si>
  <si>
    <t>Laboratuvar( 18.000m2)</t>
  </si>
  <si>
    <t>ÇEŞİTLİ İŞLERİN ETÜD PROJESİ</t>
  </si>
  <si>
    <t>ETÜD- PROJE VE MÜŞ.</t>
  </si>
  <si>
    <t>BARINMA (8.630 M2), EĞİTİM (65.146 M2)</t>
  </si>
  <si>
    <t>BAKIM ONARIM, BİLGİ VE İLETİŞİM TEKNOLOJİLERİ,KESİN HESAP, MAKİNA- TEÇHİZAT</t>
  </si>
  <si>
    <t>BASILI YAYIN ALIMI, ELEKTRONİK YAYIN ALIMI</t>
  </si>
  <si>
    <t>KAMPÜS ALTYAPI</t>
  </si>
  <si>
    <t>D.GAZ DÖNÜŞÜMÜ, ELKT HATTI, KAMP. İÇİ YOL, KAN. HATTI, PEYZAJ, SU İSALE, TEL. HATTI</t>
  </si>
  <si>
    <t>MERKEZİ ARAŞTIRMA LABORATUVARI</t>
  </si>
  <si>
    <t>MAKİNA TEÇHİZAT, TEKNOLOJİK ARAŞTIRMA</t>
  </si>
  <si>
    <t xml:space="preserve">
13.02.2020</t>
  </si>
  <si>
    <t xml:space="preserve"> 06.06.2021</t>
  </si>
  <si>
    <t xml:space="preserve">
14.12.2020</t>
  </si>
  <si>
    <t xml:space="preserve"> 25.02.2021</t>
  </si>
  <si>
    <t xml:space="preserve">   11.06.2021</t>
  </si>
  <si>
    <t xml:space="preserve"> 21.01.2021</t>
  </si>
  <si>
    <t>ARAÇ TEKNOLOJİLERİ AR-GE MERKEZİ</t>
  </si>
  <si>
    <t>İTÜ UYDU YER TERMİNALİ YENİLEME PROJESİ</t>
  </si>
  <si>
    <t>SANAYİ ARAŞTIRMACI YETİŞTİRME PROJESİ</t>
  </si>
  <si>
    <t>SENTETİK GAZ YAKITLARI AR-GE MERKEZİ</t>
  </si>
  <si>
    <t>ÇEŞİTLİ ÜNİTELERİN ETÜT PROJESİ</t>
  </si>
  <si>
    <t>İLERİ ARAÇ TEKNOLOJİLERİ VE GÜÇ SİSTEMLERİ
 GELİŞTİRME MERKEZİ BİNA YAPIMI</t>
  </si>
  <si>
    <t>ULUSAL YÜKSEK BAŞARIMLI 
HESAPLAMA MERKEZİ 2.FAZ</t>
  </si>
  <si>
    <t>TAŞKIŞLA VE MAÇKA BİNALARI 
RESTORASYONU</t>
  </si>
  <si>
    <t>(3 adet iş) Vakıf Kültür Varlığı Tescilli eski eser</t>
  </si>
  <si>
    <t>İSTANBUL BÜYÜKŞEHİR BELEDİYE BAŞKANLIĞI</t>
  </si>
  <si>
    <t>(3627) ENDÜSTRİYEL ATIK TERMAL BERTARAF TESİSİ</t>
  </si>
  <si>
    <t>2008</t>
  </si>
  <si>
    <t>ATIK YAKMA VE ENERJİ ÜRETİM TESİMİ</t>
  </si>
  <si>
    <t>2023</t>
  </si>
  <si>
    <t>SIZINTI SUYU ARITMA TESİSİ</t>
  </si>
  <si>
    <t>2015</t>
  </si>
  <si>
    <t>2022</t>
  </si>
  <si>
    <t>(3329) ATAKÖY-İKİTELLİ METRO HATTI</t>
  </si>
  <si>
    <t>(3546) ÜMRANİYE-ATAŞEHİR-GÖZTEPE METRO HATTI</t>
  </si>
  <si>
    <t>2016</t>
  </si>
  <si>
    <t>(3621) KAYNARCA-PENDİK-TUZLA METRO HATTI</t>
  </si>
  <si>
    <t>(3624) İSTANBUL METROLARI ARAÇ ALIMI</t>
  </si>
  <si>
    <t>2018</t>
  </si>
  <si>
    <t>(3625) BAŞAKŞEHİR-KAYAŞEHİR METRO HATTI</t>
  </si>
  <si>
    <t>(3626) MAHMUTBEY-BAHÇEŞEHİR METRO HATTI</t>
  </si>
  <si>
    <t>2007</t>
  </si>
  <si>
    <t>2020</t>
  </si>
  <si>
    <t>(878) ÜSKÜDAR-ALTUNİZADE-ÜMRANİYE-DUDULLU METRO HATTI</t>
  </si>
  <si>
    <t>(886) RAYLI SİSTEM ARAÇ ALIMI</t>
  </si>
  <si>
    <t>(887) KABATAŞ-MECİDİYEKÖY-MAHMUTBEY METRO HATTI</t>
  </si>
  <si>
    <t>3622 ÇEKMEKÖY-SULTANBEYLİ METRO HATTI</t>
  </si>
  <si>
    <t>DUDULLU-BOSTANCI METRO HATTI</t>
  </si>
  <si>
    <t>EMİNÖNÜ-ALİBEYKÖY TRAMWAY HATTI</t>
  </si>
  <si>
    <t>KİRAZLI-HALKALI METRO HATTI</t>
  </si>
  <si>
    <t>TRAMVAY ARACI ALIMI</t>
  </si>
  <si>
    <t>VEZNECİLER- ARNAVUTKÖY METRO HATTI</t>
  </si>
  <si>
    <t xml:space="preserve">   </t>
  </si>
  <si>
    <t>PROG.YILI ÖDENEĞİ</t>
  </si>
  <si>
    <t>REVİ.YILI ÖDENEĞİ</t>
  </si>
  <si>
    <t>KURUM ADI</t>
  </si>
  <si>
    <t>YILI ÖDENEĞİ</t>
  </si>
  <si>
    <t>TARIM</t>
  </si>
  <si>
    <t>2.618.791.01,00</t>
  </si>
  <si>
    <t>29.261.00,00</t>
  </si>
  <si>
    <r>
      <t xml:space="preserve">2020 YILI </t>
    </r>
    <r>
      <rPr>
        <b/>
        <u/>
        <sz val="27"/>
        <color rgb="FFFF0000"/>
        <rFont val="Times New Roman"/>
        <family val="1"/>
        <charset val="162"/>
      </rPr>
      <t>SEKTÖRLER</t>
    </r>
    <r>
      <rPr>
        <b/>
        <sz val="27"/>
        <rFont val="Times New Roman"/>
        <family val="1"/>
        <charset val="162"/>
      </rPr>
      <t xml:space="preserve"> İTİBARİYLE ÇALIŞMA VE İŞ PROGRAMI</t>
    </r>
  </si>
  <si>
    <r>
      <t xml:space="preserve">Boğaziçi ve Fatih Sultan Mehmet Köprülerinin Bakımı, Onarımı ve Yapısal Takviyesi Mühendislik ve Müşavirlik Hizmetleri İşi      </t>
    </r>
    <r>
      <rPr>
        <i/>
        <sz val="11"/>
        <rFont val="Times New Roman"/>
        <family val="1"/>
        <charset val="162"/>
      </rPr>
      <t>Güçlendirme (2 Adet), Müşavirlik</t>
    </r>
  </si>
  <si>
    <t>YİKOB</t>
  </si>
  <si>
    <t>2020 YILI SEKTÖRLER İTİBARİYLE ÇALIŞMA VE İŞ PROGRAMI</t>
  </si>
  <si>
    <t>2020 YILI İSTANBUL İLİ ÇALIŞMA VE İŞ PROGRAMI</t>
  </si>
  <si>
    <t>1. DÖNEM</t>
  </si>
  <si>
    <t xml:space="preserve">2. DÖNEM </t>
  </si>
  <si>
    <t xml:space="preserve">3. DÖNEM </t>
  </si>
  <si>
    <t xml:space="preserve">4. DÖNEM </t>
  </si>
  <si>
    <t>Devam ediyor</t>
  </si>
  <si>
    <t>BİTTİ</t>
  </si>
  <si>
    <t>İş Devam Ediyor.</t>
  </si>
  <si>
    <t>İş Devam Ediyor. (Ek keşif artışı yapılmıştır)</t>
  </si>
  <si>
    <t>İş Devam Ediyor.(Ek keşif artışı yapıldı)</t>
  </si>
  <si>
    <t>İş Devam Ediyor. (Ek keşif artışı yapıldı)</t>
  </si>
  <si>
    <t>İş Devam Ediyor. (Keşif artışı yapılacak)</t>
  </si>
  <si>
    <t>İŞ DEVAM EDİYOR. BANKAMIZDAN SAĞLANAN KREDİNİN TAMAMI KULLANILDI. BELEDİYENİN YENİ KREDİ TALEBİ VAR</t>
  </si>
  <si>
    <t>İŞ DEVAM EDİYOR.</t>
  </si>
  <si>
    <t>HB</t>
  </si>
  <si>
    <t>DE</t>
  </si>
  <si>
    <t>Yaklaşık maliyet hazırlanıyor</t>
  </si>
  <si>
    <t>Faaliyet devam ediyor</t>
  </si>
  <si>
    <t>sözleşme imzalandı, yer teslim aşamasında</t>
  </si>
  <si>
    <t>faaliyet devam ediyor</t>
  </si>
  <si>
    <t>yaklaşık maliyet hazırlanıyor</t>
  </si>
  <si>
    <t>19.02.2020 tarihinde enerjili geçici kabulü yapılarak gaz izoleli trafo merkezi devreye alındı.</t>
  </si>
  <si>
    <t>Devam Ediyor.</t>
  </si>
  <si>
    <t>İlave süre uzatımı verilerek iş bitim tarihi 12.11.2020 tarihine ötelenmiştir. Çalışmalar devam etmektedir.</t>
  </si>
  <si>
    <t>İhale hazırlık aşamasındadır.</t>
  </si>
  <si>
    <t>Proje tasfiye çalışmaları devam etmektedir.</t>
  </si>
  <si>
    <t>İhalesi yapılmadı.</t>
  </si>
  <si>
    <t>İhalesi Yapılmadı.</t>
  </si>
  <si>
    <t>04.03.2020 tarihinde enerjili geçici kabulü yapılarak gaz izoleli trafo merkezi devreye alındı.</t>
  </si>
  <si>
    <t>İlave süre uzatımı verilerek iş bitim tarihi 01.07.2020 tarihine ötelenmiştir. Çalışmalar devam etmektedir.</t>
  </si>
  <si>
    <t>İlave süre uzatımı verilerek iş bitim tarihi 04.04.2021 tarihine ötelenmiştir. Çalışmalar devam etmektedir.</t>
  </si>
  <si>
    <t>18.03.2020 tarihli ve 110328 sayılı Planlama ve Yatırım Yönetimi Dairesi Başkanlığı yazısı gereğince BEDAŞ dağıtım şirketi tarafından Bağlantı Anlaşması kapsamında tesis edilecektir.</t>
  </si>
  <si>
    <t>İlave süre uzatımı verilerek iş bitim tarihi 20.08.2020 tarihine ötelenmiştir. Çalışmalar devam etmektedir.</t>
  </si>
  <si>
    <t>İhale Aşamasında.</t>
  </si>
  <si>
    <t>Tesis çalışmaları devam etmektedir.</t>
  </si>
  <si>
    <t>26/05/2017 tarihinde yapılan yer tesliminde merkez yeri ile ilgili sıkıntılar oluştuğundan merkezin yeni yer teslimi 01/02/2018 tarihinde yapılmıştır. Tesis çalışmaları devam etmektedir.</t>
  </si>
  <si>
    <t xml:space="preserve">19.10.2019 tarihinde yer teslimi yapıldı. Tesis çalışmaları devam ediyor. </t>
  </si>
  <si>
    <t>Bölge Müdürlüğümüzce ihalesi yapıldı. 03/01/2020 tarihinde yer teslimi yapıldı.</t>
  </si>
  <si>
    <t>TEİAŞ Genel Müdürlüğünce ihale edilecek.</t>
  </si>
  <si>
    <t>PTT A.Ş. İSTANBUL PTT</t>
  </si>
  <si>
    <t>ARSA TİCARET ALANI OLDUĞUNDAN SPOR ALANI OLARAK İMAR DEĞİŞİKLİĞİ YAPILDI. İSTANBUL BÜYÜKŞEHİR BELEDİYESİ'NDEN 1/5000 ÇIKTI, EYÜP BELEDİYESİ 1/1000 NAZIM İMAR PLANI ASKIDA.İŞ 29.04.2020 TARİHİNE KADAR SÜRE UZATIMI VERİLDİ.</t>
  </si>
  <si>
    <t>İŞ TAMAMLANDI GEÇİCİ KABULÜ YAPILDI</t>
  </si>
  <si>
    <t>İŞ DEVAM EDİYOR</t>
  </si>
  <si>
    <t>BİTTİ.</t>
  </si>
  <si>
    <t>İŞ BAŞLAMADI</t>
  </si>
  <si>
    <t>31.03.2020 TARİHİNDE İHALE EDİLDİ SÖZLEŞME AŞAMASINDA</t>
  </si>
  <si>
    <t>PROJE AŞAMASINDA</t>
  </si>
  <si>
    <t>İHALE AŞAMASINDA</t>
  </si>
  <si>
    <t>İNŞAAT DEVAM EDİYOR</t>
  </si>
  <si>
    <t>İNŞAAT DEVAM EDİYOR                              .(153 gün süre uzatımı verildi)</t>
  </si>
  <si>
    <t>18.11.2019 tarih ve 117786 sayılı Valilik Oluru ile yapım işinin fesih edildiği YİKOB'un 19.11.2019 tarih ve 118137 sayılı Müd.lüğümüz kaydına 20.11.2019 tarih ve 22976433 sayılı yazı ile bildirilmiştir. (FESİH EDİLDİ) YİKOB tarafından ikmal inşaat ihale dosyası hazırlanıyor.YİKOB’un 09.03.2020 tarih ve 29278 sayılı yazısı ekinde yaklaşık maliyet icmal tablosu geldi. 11.03.2020 tarih ve 5326323 sayılı yazımız ile MEB Strateji Geliştirme Bşk.lığından ihale onayı verilmesi istenildi. MEB İnş.Eml.Dai.Bşk.lığınada bilgi verildi.</t>
  </si>
  <si>
    <t xml:space="preserve"> 04.01.2019 tarihinde ihalesi yapıldı SÖZLEŞME AŞAMASINDA(İPTAL EDİLDİ TEKRAR İHALE EDİLECEK)                                                                              İHALE AŞAMASINDA</t>
  </si>
  <si>
    <t>Okulun zeminini teşkil eden taşınmazın konumu nedeniyle 11.12/2019 tarih ve 24587074. sayılı yazımız ile İlçe MEM'den özel proje yapılması için görüş istenildi. Alınan cevabi 13.12/2019 tarih ve 24865204. sayılı yazıda 18 derslik olarak özel proje  yapılması talep edildi. 19.12.2019 tarih ve 25304048 sayılı yazımız ile YİKOB'a bildirildi.Özel Proje yaptırılması iş ve işlemleri devam ediyor.</t>
  </si>
  <si>
    <t>YİKOB'un Ataşehir Belediye Başkanlığına hitaben yazılan 04.02.2020 tarihz ve 26656 sayılı yazısında adı geçen okula ait onaylı vaziyet planı ve mimari projeleri ile arsa hukuki belgelerin ekte gönderildiği ve 3194 sayılı imar kanununun 26.maddesine göre ruhsatın verilmesi talep edilmiştir.</t>
  </si>
  <si>
    <t>25.12.2018 tarihinde ihalesi yapıldı. Sözleşme aşamasında (Yaklaşık maliyeti 8.928.129,20.-TL  ihtiyaç olan 3.728.129,20.TL) (İPTAL EDİLDİ TEKRAR İHALE EDİLECEK)                                      İHALE AŞAMASINDA</t>
  </si>
  <si>
    <t>25.12.2018 tarihinde ihalesi yapıldı. Sözleşme aşamasında. (Yaklaşık maliyeti 12.756.192,39.-TL  ihtiyaç olan 7.556.192,30.-.TL) (İPTAL EDİLDİ TEKRAR İHALE EDİLECEK)                                    İHALE AŞAMASINDA</t>
  </si>
  <si>
    <t>YİKOB tarafından ihale öncesi hazırlık çalışmaları tamamlandı.                                                                               İHALE AŞAMASINDA</t>
  </si>
  <si>
    <t>YİKOB'un 01.08.2019 tarih ve 75576 sayılı yazısında taşınmaza ait güncel belgeler ile halıi hazırda açılmamış olan yollara ait kırmızı yol kotlarının istenildiği ancak gönderilmediği belirtilmiş olup, 06.08.2019 tarih ve 14524233 sayılı yazımız ile konu ilçe MEM'ne iletildi acilen gürncel belgelerin ilgili kurumlardan temin edilerek gönderilmesi istenildi ancak herhangi bir bilgi alınamadığından tekrar 05.12.2019 tarih ve 24183735 sayılı yazımız ile İlçe MEM'den bilgi verilmesi istenildi yine cevap alınamadığından 27/02.2020 tarih ve 4279167 sayılı yazımız ile İlçe MEM'den bilgi verilmesi istenildi.</t>
  </si>
  <si>
    <t>YİKOB'un 08.11.2019 tarih ve 113383 sayılı yazısında bahse konu taşınmazın imar durum belgesine göre tip proje yapılamayacğı özel proje yapılıp yapılmayacağı hakkında bilgi verilmesi istenilmiş olup,. 16.12.2019 tarih ve 25009499 sayılı yazımız ile özel proje yapılmasının uygun olduğu bildirilmiştir. Ayrıca 27.02.2020 tarih ve 4299371 sayılı yazımız ile YİKOB'tan yapılan ve yapılacak olan iş ve işlemler hakkında bilgi verilmesi istenildi.</t>
  </si>
  <si>
    <t>YİKOB tarafından ihale öncesi hazırlık çalışmaları kapsamında zemin etüdü yapıldı.                                        İHALE AŞAMASINDA</t>
  </si>
  <si>
    <t>YİKOB'un 20.09.2019 tarih ve 93020 sayılı yazısı ekindeki teknik raporda okulun yapılacağı taşınmazın %75 eğimli olduğu ve yüksek kot farkı olduğundan okul binası yapılmasının uygun olmadığı belirtilmiştir. Bu nedenle ihtiyaç nedeniyle Bakanlıktan ihale onayı alınarak ihalesi yapılan Silivri İlçesi Çeltik Köyü İlkokulu'nın yıkılıp yeniden yapılması işi alınacak</t>
  </si>
  <si>
    <t>YİKOB tarafından ihale öncesi hazırlık çalışmaları yapılmakta olup, İlçe Milli Eğt.Müd.lüğünün 23.09.2019 tarih ve 17751662 sayılı yazısında Belediye Bşk.lığı tarafından yapı ruhsatının düzenlendiği ve YİKOB'a gönderildiği belirtilmiştir. 27.02.2020 tarih ve 4299288 sayılı yazımız ile YİKOB'tan yapılan ve yapılacak olan iş ve işlemler hakkında bilgi verilmesi istenildi. 09.03.2020 tarih ve 29274 sayılı YİKOB'un cevabi yazısında ruhsatın alındığı ve zemin etüt çalışmalarına başlanıldığı belirtilmiştir.</t>
  </si>
  <si>
    <t>İlçe Milli Eğitim Müdürlüğünün 05.08.2019 tarih ve 14502379 sayılı yazısında taşınmazın Bakanlığımız adına tahsis işlemi 29.05.2019 tarihinde tamamlandığı ancak taşınmaz üzerindeki işgalcilerin tapu tahsis belgesi olduğu, 13.İdare Mahkemesine açılmış dava bulunduğu, bu dava neticesindede 01.07.2016 tarihinde Danıştay 14.Daire Başkanlığı nezdinde tapu tahsis belgesi ve hak sahipliği konusu temyiz başvurusu yapıldığının tesbit edildiği belirtilmiş ve yargı sürecinin devam ettiği yargı süreci sonucunda çıkacak karara göre işlemlerin yürütüleceği bildirilmiştir..27.02.2020 tarih ve 4280382 sayılı yazımız ile konu hakkında tekrar bilgi verilmesi istenildi.</t>
  </si>
  <si>
    <t>10.09.2019 tarih ve 16495569 sayılı yazımız ile İlçe MEM'den taşınmazın yoldan ihdas olan alanlarının tevhit iş ve işlemlerine ait evrakların İlçe Kadastro Müdürlüğüne teslim edildiği bildirildi ve  konunun takip edilerek sonuçlandırıldıktan sonra bilgi verilmesi istenildi. Ayrıca 27.02.2020 tarih ve 4280525 sayılı yazımız ile İlçe MEM'den yapılan işlemler hakkında bilgi verilmesi tekrar istenildi. İlçe MEM den vatsap yoluyla gönderilen Müd.lüğümüz Emlak Birimine ait 19.02.2020 tarih ve 3627000 sayılı G.O.Belediye Bşk.lığına hitaben yazılan yazısında encüme teklif belgesinde gösterilen yoldan ihdas edilecek olan alanın koodinat bilgileri ile kadstrol koordinat bilgilerinin uyuşmadığından encümen kararında geçen alan miktarlarının hatalı olduğu bu yüzden Kadasro Müd.lüğünce Tescil Bildirim Beyannamesinin onaylanmayacağı belirtildiğinden encümen kararının doğru bir şekilde alınması istenilmiştir.</t>
  </si>
  <si>
    <t>YİKOB tarafından ihale öncesi hazırlık çalışmalarının yapılması için 1452 ada, 35 parsele ait güncel bilgi ve belgeler 31.07.2019 tarih ve 14308516 sayılı yazımız ekinde gönderildi. Ayrıca 27.02.2020 tarih ve 4299204 sayılı yazımız ile YİKOB'tan yapılan iş ve işlemler hakkında bilgi verilmesi istenildi.</t>
  </si>
  <si>
    <t>YİKOB tarafından ihale öncesi hazırlık çalışmaları tamamlandı.                                                       İHALE AŞAMASINDA</t>
  </si>
  <si>
    <t>YİKOB tarafından yapılan ihale öncesi hazırlık çalışmaları tamamlandı.                                        İHALE AŞAMASINDA</t>
  </si>
  <si>
    <t>İNŞAAT DEVAM EDİYOR (Bakanlık Makamının 21.03.2019 tarih ve 5927722 sayılı olur'u ile ihale edildi.)</t>
  </si>
  <si>
    <t xml:space="preserve">YİKOB tarafından ihale öncesi hazırlık çalışmaları yapılmakta ancak taşınmazın ifraz, yoldan ihdas ve tevhit işlemi olduğundan 06.09.2019 tarih ve 16201778 sayılı yazımız ile Müd.lüğümüz İnşaat ve Emlak Şubesi (Emlak Birimine) gereğinin yapılması istenildi. Ayrıca 24.12.2019 tarih ve 25585631 sayılı yazımız ile Müd.lüğümüz İnşaat ve Emlak Şubesi Emlak Biriminden bugüne kadar yapılan ve yapılacak olan iş ve işlemler hakkında bilgi verilmesi istenildi. </t>
  </si>
  <si>
    <t>İlçe Milli Eğitim Müdürlüğünün 05.08.2019 tarih ve 14482849 sayılı yazısında mevcut okula 05.11.2018 tarihinde yapı kayıt belgesi alındığı, parselin imar sorunlarının çözümüne yönelik (Yola terk işlemi için tescil beyannamesi) Avrupa Yakası Milli Emlak Dairesi Bşk.lığı Haliç Emlak Müd.lüğü tarafından onaylandıktan sonra İlçe Kadastro Müd.lüğüne gönderileceği, ayrıca Belediye tarafından imar durum belgesi ile inşaat istikamet rölevesinin YİKOB'a 18.12.2018 tarihinde gönderildiği ve hazırlanacak vaziyet planının İlçe Belediyesi tarafından onayından sonra işlemlerin sürdürüleceği belirtilmiş ve bu yazı 19.08.2019 tarih ve 14963735 sayılı yazımız ekinde YİKOB'a gönderilmiştir. Ayrıca 27/02.2020 tarih ve 4280188 sayılı yazımız ile İlçe Milli Eğt.Müd.lüğünden yola terk işlemleri hakkında güncel bilgi istenildi.</t>
  </si>
  <si>
    <t>İlçe Milli Eğt.Müd.lüğünün 14.01.2020 tarih ve 909032 sayılı yazısı ekinde alınan yola terk ve ihdas işlemlerinden sonraki güncel bilgi ve belgeler 21.01.2020 tarih ve 1560424 sayılı yazımız ekinde YİKOB'a gönderildi. Ayrıca  27.02.2020 tarih ve 4299502 sayılı yazımız ile YİKOB'tan yapılan ve yapılacak olan iş işlemler hakkında bilgi istenildi.</t>
  </si>
  <si>
    <t>YİKOB Doğal kaynaklar ve Ruhsat İşlemleri Müdürlüğü tarafından ihalesi yapılacak                           İHALE AŞAMASINDA</t>
  </si>
  <si>
    <t>Ümraniye İlçe MEM'nün 27.02.2020 tarih ve 4305567 sayılı yazısında imam hatip ortaokulunun yapılacağı 2435 ada, 1 parsel sayılı taşınmaz üzerinde metro çalışması yapıldığından yatırımın mevcut olan Şehit Sevgi Yeşilyurt İlkokulu (Topağacı Mahallesi 175 ada 22 parsel) bahçesine yapılması talep edilmiş olup,28.02.2020 tarih ve 4377286 sayılı yazımız ile talebin değerlendirilebilmesi için adı geçen okulun zeminini teşkil eden taşınmaza ait güncel belgelerin ilgili kurumlardan temin edilerekr gönderilmesi isitnelmiştir.</t>
  </si>
  <si>
    <t xml:space="preserve">İNŞAAT DEVAM EDİYOR </t>
  </si>
  <si>
    <t xml:space="preserve">ATAŞEHİR İlçesinden Tuzla İlçesine kaydırıldı. 15.12.2016 TARİHİNDE GEÇİCİ YER TESLİMİ YAPILDI.(Ancak İBB tarafından altı otopark üstü okul yapılması iş ve işlemleri devam ediyor yapım işi fesih edildi) </t>
  </si>
  <si>
    <t>25/12/2019 tarih ve 25796732SSayılı yazımız ile YİKOB'a gönderildi ihale öncesi hazırlık çalışmalarının yapılması istenildi.</t>
  </si>
  <si>
    <t>YİKOB'un 06.02.2019 tarih ve 12693 sayılı yazısı ekinde ihale dosyası ihale edilmek üzere Müd.lüğümüze gönderildi(İHALE BİRİMİNDE) (İHALE AŞAMASINDA)</t>
  </si>
  <si>
    <t>27.12.2018 TARİHİNDE İHALESİ YAPILDI. SÖZLEŞME AŞAMASINDA  (İPTAL EDİLDİ) TEKRAR İHALE EDİLECEK (İHALE AŞAMASINDA)</t>
  </si>
  <si>
    <t>26.12.2018 TARİHİNDE İHALESİ YAPILDI. SÖZLEŞME AŞAMASINDA  (İPTAL EDİLDİ) TEKRAR İHALE EDİLECEK (İHALE AŞAMASINDA)</t>
  </si>
  <si>
    <t>Belediye Başkanlığı tarafından yaptırılan proje YİKOB tarafından incelendi eksiklikler tamamlandı.                                      (İHALE AŞAMASINDA)</t>
  </si>
  <si>
    <t>YİKOB tarafından İhale öncesi hazırlık çalışmaları tamamlandı.                                                                                                           (İHALE AŞAMASINDA)</t>
  </si>
  <si>
    <t>YİKOB tarafından yapılan ihale öncesi hazırlık çalışmaları tamamlandı.                                                                                                              (İHALE AŞAMASINDA)</t>
  </si>
  <si>
    <t>YİKOB tarafından İhale öncesi hazırlık çalışmaları tamamlandı.                                                                                                      (İHALE AŞAMASINDA)</t>
  </si>
  <si>
    <t xml:space="preserve"> BEYKOZ BELEDİYESİ TARAFINDAN HAZIRLATILAN MİMARİ UYGULAMA PROJESİNE AİT CD'si 30/10/2019 TARİH VE 21309099 SAYILI YAZIMIZ EKİNDE YİKOB'A GÖNDERİLDİ.                         (İHALE AŞAMASINDA)</t>
  </si>
  <si>
    <t>YİKOB'un 22.11.2019 tarih ve 119622 sayılı yazısı ekinde onaylı vaziyet planı ve mimari projeler ile arsa hukuki belgeleri İlçe Belediyesine gönderilmiş ve ruhsatın düzenlenmesi istenilmiş olup, 26.11.2019 tarih ve 23299503 sayılı lyazımız ile İlçe Milli Eğt.Müd.lüğünden konunun Belediye Bşk.lığından takip edilerek sonuçlandırılması ve sonucundan Müd.lüğümüze bilgi verilmesi istenilmiştir. Cevap alınamadığından 02.03.2020 tarih ve 4445379 sayılı yazımız ile İlçe MEM'den bilgi verilmesi tekrar istenilmiştir.Alınan cevabi  03.03.2020 tarih ve 4576514 sayılı  yazı ekinde ruhsatlar geldi 09.03.2020 tarih ve 5118451 sayılı yazımız ile YİKOB'a gönderildi.</t>
  </si>
  <si>
    <t>YİKOB tarafından İhale dosyası hazırlık çalışmaları kapsamında yapılan plankote çalışması sonucunda okul bahçesine özel ve tip proje sığmadığı tesbit edilmiş olup, Prefabrik atölye binası yapımı için Okul idaresi ile çalışmalar devam ediyor.</t>
  </si>
  <si>
    <t>27.12.2019 tarih ve 25966394 sayılı yazımız ile YİKOB'a PROPLAN'dan teslim alınan dosyalar gönderildi ihale öncesi hazırlık çalışmalarının tamamlanması istenildi.</t>
  </si>
  <si>
    <t>YİKOB'un 28.02.2018 tarih ve 19832 sayılı yazısında taşınmaza ait güncel kot kesit belgesi imar plan örneği ile imar durum belgesinin güncel olarak gönderilmesi istenilmiş olup, 05.03.2019 tarih ve 4650136 sayılı yazımız ile İlçe MEM.den belgelerin ilgili kurumlardan temin edilerek gönderilmesi istenilmiş ancak gönderilmediğinden tekrar 24/12/2019 tarih ve 25595530 sayılı yazımız ile İlçe MEM'e ilgi yazımızın ceabının verilmesi isteniltdi. Alınan cevabi 23.01.2020 tarih ve 1740213 sayılı yazıda Belediye Bşk.lığından 715 ada, 1 parsele ait belgelerin istenildiği ancak Belediye Bşk.lığının taşınmazın yola terk işlemlerinin yapılmadan uygulama yapılamayacının bildirildiği belirtildiğinden 02/03/2020 tarih ve 4450627 sayılı yazımız ile yola terk işlemlerinin yaptırılması için Müd.lüğümüz Emlak Birimine teklifte bulunulması ayrıca yapımı planlanan eğitim yatırımın yapılacağı imar ve mülkiyet sorunu olmayan taşınmazın tesbit edilerek güncel bilgi ve belgelerin gönderilmesi istenildi.</t>
  </si>
  <si>
    <t>Çatalca İlçe MEM'nün 24.09.2019 tarih ve 17915443 sayılı yazısında mevcut okulun bahçesine ihtiyaç nedeniyle 18 derslikli ek bina yapılması talep edildiğinden 14.10.2019 tarih ve 19920806 sayılı yazımız ile dağıtımlı olarak gereği için MEB Strateji Geliştirme Bşk.lığına bilgi için Çatalca Kaymakamlığı İlçe Milli Eğt.Müd.lüğüne yazıldı adı geçen okulun bahçesine 18 derslikli ek bina yapılabilmesi için karkteristik değişikliği yapılması istenildi.</t>
  </si>
  <si>
    <t>19.01.2018 tarih ve 1437087 sayılı yazımız ekinde İhale (CD) dosyası YİKOB'a gönderildi incelenerek ihale edilmek üzere yaklaşık maliyet dosyasının Müdürlüğümüze gönderilmesi istenildi. Tekrar 16/12/2019 tarih ve 25009245 sayılı yazımız ile YİKOB'tan yapılan ve yapılacak olan iş ve işlemler hakkında bilgi  verilmesi istenildi. Herhangi bir bilgi alınamadığından tekrar 02.03.2020 tarih ve 4553412 sayılı yazımız ile YİKOB'tan bilgi verilmesi istenildi.</t>
  </si>
  <si>
    <t>20.03.2018 tarih ve 5714617 sayılı yazımız ekinde İhale (CD) dosyası YİKOB'a gönderildi incelenerek ihale edilmek üzere yaklaşık maliyet dosyasının Müdürlüğümüze gönderilmesi istenildi. Tekrar 16/12/2019 tarih ve 25009261 sayılı yazımız ile YİKOB'tan ilgi yazımıza cevap verilmesi istenildi. Tekrar  03.03.2020 tarih ve  4671633 saylı yazımız ile YİKOB'tan yapılan ve yapılacak olan iş ve işlemler hakkında bilgi verilmesi istenildi.</t>
  </si>
  <si>
    <t>YİKOB tarafından İhale öncesi hazırlık çalışmaları tamamlandı.                                                                                                     (İHALE AŞAMASINDA)</t>
  </si>
  <si>
    <t>Bahse konu eğitim binalarının yapılacağı taşınmaz satış listesine konulduğundan çıkartılması çalışmaları devam ediyor</t>
  </si>
  <si>
    <t>Fatih İlçesi Pertevniyel Lisesi bahçesine yapılamadığından 24.10.2017 tarih ve 17508777 sayılı Valilik Olur'u ile yer değişikliği yapıldı. 27.12.2019 tarih ve 25966394 sayılı yazımız ile YİKOB'a PROPLAN'dan teslim alınan dosyalar gönderildi ihale öncesi hazırlık çalışmalarının tamamlanması istenildi.</t>
  </si>
  <si>
    <t>(İHALE AŞAMASINDA)</t>
  </si>
  <si>
    <t>26/11/2019 tarih ve 23400082 Sayılı yazımız ile güncel bilgi ve belgeler YİKOB'a gönderildi ihale öncesi hazırlık çalışmalarının yapılması istenildi. 02.03.2020 tarih ve 4553543 sayılı yazımız ile yapılan ve yapılacak olan iş ve işlemler hakkında YİKOB'tan bilgi verilmesi istenildi.</t>
  </si>
  <si>
    <t>11.12.2018 TARİHİNDE İHALESİ YAPILDI, SÖZLEŞME AŞAMASINDA  (İPTAL EDİLDİ) TEKRAR İHALE EDİLECEK       (İHALE AŞAMASINDA)</t>
  </si>
  <si>
    <t>10.12.2018 TARİHİNDE İHALESİ YAPILDI. SÖZLEŞME AŞAMASINDA  (İPTAL EDİLDİ) TEKRAR İHALE EDİLECEK (İHALE AŞAMASINDA)</t>
  </si>
  <si>
    <t>28.12.2018 TARİHİNDE İHALESİ YAPILDI. SÖZLEŞME AŞAMASINDA  (İPTAL EDİLDİ) TEKRAR İHALE EDİLECEK (İHALE AŞAMASINDA)</t>
  </si>
  <si>
    <t>YİKOB tarafından İhale öncesi hazırlık çalışmaları tamamlandı.                                                                                                            (İHALE AŞAMASINDA)</t>
  </si>
  <si>
    <t>31.07.2019 tarih ve 14308488 sayılı yazımız ekinde Safa Mahallesi 896 ada, 7 parsel sayılı taşınmaza ait bilgi ve belgeler YİKOB'a gönderildi. YİKOB'un 06.08.2019 tarih ve 77389 sayılı yazısında taşınmaz üzerine herhangi bir tip projenin sığmadığı belirtilmiş ve Müd.lüğmüzce verilecek ihtiyaç programına göre özel proje çizdirileceği bildirildiğinden 08.08.2019 tarih ve 14716876 sayılı yazımız ekinde ihtiyaç programı gönderilmiş ve gereğinin yapılması istenilmiştir. Ayrıca 02.03.2020 tarih ve 4553256 sayılı yazımız ile yapılan ve yapılacak olan iş ve işlemler hakkında bilgi verilmesi istenildi.</t>
  </si>
  <si>
    <t>15.10.2018 tarih ve 19327309 sayılı yazımız ekinde taşınmaz üzerinde bulunan korunması gerekli ağaçların translantasyonunun yapılıp yapılmayacağı hakkında Orman Bölge Müdürlüğünün 28.09.2018 tarih ve 278 sayılı yazısı ekindeki rapor YUKOB'a gönderildi ve gereğinin yapılması istenildi. 02.03.2020 tarih ve 4553770  sayılı yazımız ile yapılan ve yapılacak olan iş ve işlemler hakkında YİKOB'tan bilgi verilmesi istenildi.</t>
  </si>
  <si>
    <t>05.03.2019 tarih ve 4746102 sayılı yazımızda tayınmazın bulunduğu bölgenin plnaları askıda olduğundan taşınmaz üzerinde pansiyon binasının yapılacağı yere denk gelen ve korunması gerekli  ağaçlar plan notunun taşınabilir ağaçlar olarak plan notlarına işlenmesi gereği için İBB İmar ve Şehircilik  Daire Bşk.lığı Planlama Müd.lüğüne bilgi için YİKOB'a yazıldı. ....03.2020 tarih ve  .... sayılı yazımız ile İBB 'den yazımıza bugüne kadar herhangibir cevap alınamadığı bildirilmiş ve konu hakkında bilgi verilmesi istenilmiş olup, YİKOB'ada bilgi için yazıldı.</t>
  </si>
  <si>
    <t>YİKOB'un 10.07.2018 tarih ve 62364 sayılı yazısında okul yapım işine ait vaziyet planının ilgili belediyesi tarafından taşınmazın yola terk işlemlerinin ruhsat aşamasından önce tamamlanması kaydıyla onaylandığı belirtilmiş ve gereğinin yapılması istenilmiştir. 16.08.2018 tarih ve 14772218 sayılı yazımız ile taşınmazın yola terk işlemlerinin yapılması ve güncel belgelerin temin edilerek Birimimize gönderilmesi Müd.lüğümüz Emlak Biriminden istenilmiştir. Ayrıca 02.03.2020 tarih ve 4550267 sayılı yazımız ile Müd.lüğümüz  Emlak Biriminden konu ile ilgili yapılan ve yapılacak olan iş ve işlemler hakkında Birimimize bilgi verilmesi istenilmiştir.</t>
  </si>
  <si>
    <t>12.08.2016 tarih ve 8622831 sayılı yazımız ekinde İhale (CD) dosyası YİKOB'a gönderildi ihalenin en kısa sürede yapılması istenildi. Tekkrar 16/12/2019 tarih ve 25009220 sayılı yazımız ile yapılan iş ve işlemler hakkında bilgi verilmesi istenildi. Cevap alınamadığından tekrar 02.03.2020 tarih ve 4553230 sayılı yazımız ile YİKOB'tan yapılan ve yapılacak olan iş ve işlemler hakkında bilgi verilmesi istenildi.</t>
  </si>
  <si>
    <t>30.10.2019 tarih ve 21280985 sayılı yazımız ile İlçe Milli Eğitim Müdürlğünden güncel bilgi ve belgeler istenildi. Cevap alınamadığından Tekrar 17.12.2019 tarih ve 25027922 sayılı yazımız ile İlçe MEM'den bilgi ve belgeler istenildi yine cevap alınamadığıından 02.03.2020 tarih ve 4549556 sayılı yazımız ile İlçe MEM'den acilen bilgi ve belgelerin gönderilmesi istenildi.</t>
  </si>
  <si>
    <t>YİKOB'un 02.03.2020 tarih ve 25578 sayılı yazısında İlgili Belediyesine ruhsat verilmesinin yazıldığı belirtilmiş olup, 03.03.2020 tarih ve 4651246 sayılı yazımız ile İlçe MEM'e konunun İlçe Belediye Başkanlığından takip edilerek sonuçlandırılması ve sonucundan Müdürlüğümüze bilgi verilmesi istenildi.</t>
  </si>
  <si>
    <t>YİKOB'un 06.02.2019 tarih ve 12693 sayılı yazısı ekinde ihale dosyası ihale edilmek üzere Müd.lüğümüze gönderildi(İHALE BİRİMİNDE)                                                                      (İHALE AŞAMASINDA)</t>
  </si>
  <si>
    <t>YİKOB'a 27.11.2017 tarih ve 20164749 sayılı yazımız ile Belediyenin hazırlamış olduğu projenin eksikliklerinin tamamlandığı bildirilmiş olup,  16/12/2019 tarih ve 25009600 sayılı yazımız ile YİKOB'tan ilgi yazımız ile ilgi yapılan ve yapılacak iş ve işlemler hakkında bilgi verilmesi istenildi. Cevap alınamadığından tekrar 03.03.2020 tarih ve 4671368  sayılı yazımız ile YİKOB'tan yapılan ve yapılacak iş ve işlemler hakkında bilgi verilmesi istenildi</t>
  </si>
  <si>
    <t>YİKOB'un 23.08.2019 tarih ve 82624 sayılı yazısı ekinde vaziyet planının onaylanması için  ilgili belediyesine gönderildiği Belediye Bşk.lığının cevabi 01.10.2019 tarih ve 3212802 sayılı yazısında  uygulanacak olan projede yağmurla sisteminin kurulması gerektiği belirtildiğinden 04.12.2019 tarih ve 125823 sayılı yazısı ile Müdürlüğümüz görüşü YİKOB tarafından sorulmuş olup, 21.01.2020 tarih ve 1480718 sayılı yazımız ile taşınmaz üzerine başka bir tip proje uygulanamıyor ise yağmurla sisteminin yapılmasının uygun görüldüğü YİKOB'a bildirildi.</t>
  </si>
  <si>
    <t>30.10.2019 TARİH ve 21280933 sayılı yazımız ile İlçe Milli Eğitim Müdürlğünden güncel bilgi ve belgeler istenildi Alınan cevabi 10.12.2019 tarih ve 24547499 sayılı yazı ekindeki güncel belgeler YİKOB'a 12/12/2019 tarih ve 24712534 sayılı yazımız ekinde gönderilmiş ve ihale öncesi hazırlık çalışmalarının yapılması istenilmiştir. Alınan cevabi 24.02.2020 tarih ve 22368 sayılı YİKOB'un yazısında taşınmaz üzerine 32 derslikli okul binası ile 2 atölye binasının sığmadığı belirtilmiş ve alternatif proje çalışmaları yazı ekinde gönderilmiştir. Buna istinaden 27.02.2020 tarih ve 4279106 sayılı yazımız ile Müd.lüğmüz teknik elemanlarından Mimar Merve EROĞLU ÖZÇELİK ile Harita Müh.Esra YAZICI'ya görevlendirme yapılmıştır. 11.03.2020  tarihinde teknik rapor geldi okul binasının haricinde atölyelerin 62 parsele sığmadığı belirtildiğinden .../03/2020 tarih ve .... sayılı yazımız ile dağıtımlı olarak gereği için ilçeye bilgi için YİKOB'a yazıldı İlçe MEM'den okul binası ve atölyelerin yapılabileceği başka arsanın tesbit edilmesi ve güncel belgelerin gönderilmesi istenildi. Ayrıca 62 parsel üzerine hangi tür okul yapımına ihtiyaç olduğunun bildirilmesi istenildi.</t>
  </si>
  <si>
    <t>Bakanlığımızın onayı ile Tuzla İlçesinden kaydırıldı Belediye Bşk.lığı tarafından hazırlatılan özel projenin incelenerek ihale öncesi hazırlık çalışmalarının tamamlanması için 12.11.2019 tarih ve 22387182 sayılı yazımız ile YİKOB'a CD gönderildi. Alınan cevabi 02.12.2019 tarih ve 124381 sayılı yazıda CD'nin incelendiği ve eksikliklere ait rapor yazı ekinde Müd.lüğümüze gönderilmiş olup, 05.12.2019 tarih ve 24226987 sayılı yazımız ile konu İlçe MEM'ne iletildi. Ayrıca YİKOB'un 24.01.2020 tarih ve 9807 sayılı yazısında ruhsatın düsenlenerek gönderilmesinin talep edildiği, 28.01.2020 tarih ve 2013455 sayılı yazımız ile İlçe MEM'ne bildirildi ve konunun Belediyeden takip edilerek sonuçlandırılması ve sonucundan bilgi verilmesi istenildi. Ayrıca MEB Strateji Geliştirme Bşk.lığından alınan 25.02.2020 tarih ve 4133059 sayılı yazısı 02/03/2020 tarih ve 4501378 sayılı yazımız ile gereği için YİKOB'a bilgi için İlçe MEM'ne ve Belediyeye yazıldı.                                                            (İHALE AŞAMASINDA)</t>
  </si>
  <si>
    <t>Mevcut okulun zeminini teşkil eden 1038 ada, 63 parselin yola terk işlemlerinin yapılması için 20.12.2018 tarih ve 24571412 sayılı yazı ekinde rapor Çevre ve Şehircilik İl Müdürlüğü Anadolu Yakası Milli Eml.Dai.Bşk.lığına gönderildi ve gereğinin yapılması istenildi. Ayrıca konunun takibi için 26.12.2018 tarih ve 25059226 sayılı yazımız ile İlçe MEM.ne yazıldı. Cevap alınamadığından tekrar  02.03.2020 tarih ve 4554014 sayılı yazımız ile İlçe MEM'ne konu hakkında bilgi verilmesi için yazıldı.</t>
  </si>
  <si>
    <t>YİKOB tarafından yapılan ihale öncesi hazırlık çalışmaları tamamlandı.                                                            (İHALE AŞAMASINDA)</t>
  </si>
  <si>
    <t xml:space="preserve">29.07.2019 tarihi itibariyle Tasfiye (geçici) kabülü yapıldı. </t>
  </si>
  <si>
    <t xml:space="preserve">İş bitti. 22.03.2019 tarihi itibariyle geçici kabulü yapıldı. </t>
  </si>
  <si>
    <t>İş bitti. 29.12.2018 tarihi itibariyle geçici kabulü yapıldı.</t>
  </si>
  <si>
    <t>Hiç Başlamadı</t>
  </si>
  <si>
    <t>Kurumundan Projelerin fonksiyon yönünden uygunluğu yazısı bekleniyor.</t>
  </si>
  <si>
    <t xml:space="preserve">ÇALIŞMALAR DEVAM ETMEKTE OLUP, PROJELER İLGİLİ KORUMA BÖLGE  KURULUNA İLETİLEREK DEĞERLENDİRİLME AŞAMASINDADIR. </t>
  </si>
  <si>
    <t xml:space="preserve">ÇALIŞMALAR DEVAM ETMEKTE OLUP, MİLLİ SARAYLAR İDARESİ BAŞKANLĞINA DEVROLUNAN İŞLER ARASINDA YER ALMAKTADIR. ANCAK İŞ TAMAMLANMA AŞAMASINDA YÜRÜTÜLMESİ SEBEBİYLE KONTROLLÜK MÜDÜRLÜĞÜMÜZE DEVAME ETTİRİLMEKTE OLUP , PANDEMİ SEBEBİYLE ÇALIŞMALARA RA VERİLMİŞTİR. </t>
  </si>
  <si>
    <t>ÇALIŞMALAR DEVAM ETMEKTE OLUP PANDEMİ SEBEBİYLE GEÇİCİ OLARAK DURDURULMUŞTUR.</t>
  </si>
  <si>
    <t>ÇALIŞMALAR DEVAM ETMEKTEDİR.</t>
  </si>
  <si>
    <t xml:space="preserve">ÇALIŞMALAR DEVAM EDEREK SONA GELİNMİŞ OLUP, PANDEMİ SEBEBİYLE İŞE ARA VERİLMİŞTİR. </t>
  </si>
  <si>
    <t xml:space="preserve">ÇALIŞMALAR DEVAM ETMEKTE OLUP, MİLLİ SARAYLAR İDARESİ BAŞKANLĞINA DEVROLUNAN İŞLER ARASINDA YER ALMAKTADIR. ANCAK İŞ TAMAMLANMA AŞAMASINDA YÜRÜTÜLMESİ SEBEBİYLE KONTROLLÜK MÜDÜRLÜĞÜMÜZE DEVAME ETTİRİLMEKTE OLUP , PANDEMİ SEBEBİYLE ÇALIŞMALARARA VERİLMİŞTİR. </t>
  </si>
  <si>
    <t>ÇALIŞMALAE DEVAM ETMEKTE OLUP SONA GELİNMİŞTİR.,PANDEMİ SEBEBİYLE ÇALIŞMALARA ARA VERİLMİŞ OLUP, SÜRE UZATIMI İSTENEREK TAMAMLANACAKTIR.</t>
  </si>
  <si>
    <t>ÇALIŞMALAR DEVAMETMEKTE OLUP , PROJELER İLGİLİ KORUMA BÖLGE KURULU MÜDÜRLÜĞÜNCE DEĞERLENDİRİLME AŞAMASINDADIR.</t>
  </si>
  <si>
    <t xml:space="preserve">ÇALIŞMALAR DEVAM ETMEKTE OLUP, PANDEMİ SEBEBİYLE ŞANTİYEYE ARA VERİLMİŞTİR. </t>
  </si>
  <si>
    <t>İŞ DEVAM ETMEKTE OLUPĞ PROJELER DEĞERLENDİRİLME AŞAMASINDADIR.</t>
  </si>
  <si>
    <t xml:space="preserve">ÇALIŞMALAR DEVAM ETMEKTEDİR. </t>
  </si>
  <si>
    <t>Proje Çalışmaları Devam Etmektedir</t>
  </si>
  <si>
    <t>Yaklaşık Maliyet Oluşturuldu Daire Başkanlığımıza Yollanıldı</t>
  </si>
  <si>
    <t>İhale Aşamasında Daire Başkanlığımızdan İhale Bilgisi Beklenilmekte</t>
  </si>
  <si>
    <t>ÇSB</t>
  </si>
  <si>
    <t>Uygulama projeleri bitirilmiş olup, yeterli ödeneği olmaması sebebiyle ihaleye çıkılamamaktadır.</t>
  </si>
  <si>
    <t>Tamamlanan Avan projesi Bakanlığımızca onaylanmış olup, uygulama projeleri için yetki alınmıştır. Uygulama Projesi Yapım ihalesine çıkılacaktır.</t>
  </si>
  <si>
    <t>Ödeneği avan proje yapım işine uygun olmasından dolayı işlemlerine başlanılmıştır.</t>
  </si>
  <si>
    <t>Esenler Belediye Başkanlığı tarafından yapılacaktır.</t>
  </si>
  <si>
    <t xml:space="preserve">Avan proje ve uygulama projeleri yapımına yönelik yazışmalara başlanılmıştır. (Kadastro ve ilgili belediye ile) </t>
  </si>
  <si>
    <t xml:space="preserve">Mevcut binanın m2’ sinin yüksek olması, yeni alınan imar durumuna göre ise m2’sinin eskisine göre az olması sebebiyle yeniden hazırlanan ihtiyaç programı YİKOB 'a gönderilmiştir. Ayrıca söz konusu proje yapımı İstanbul Proje Koordinasyon Birimine de teklif edilmiş, halen projelerin yapımı devam etmektedir. </t>
  </si>
  <si>
    <t>Avan proje yapımı için yılı ödeneği yetersiz olduğundan işlem yapılamamaktadır.</t>
  </si>
  <si>
    <t>Arsa arayışları devam etmektedir.</t>
  </si>
  <si>
    <t xml:space="preserve">Uygulama projelerinin yapımına yönelik ödeneğin çok yetersiz olması nedeniyle çalışmalara başlanılamamıştır.
</t>
  </si>
  <si>
    <t>Avan proje ödeneği çok yetersiz olması nedeniyle işlem yapılamamaktadır.</t>
  </si>
  <si>
    <t>Mevcut idari binanın fiziki koşullarının uygun olmaması nedeniyle yeni bir İşletme binasına ihtiyaç duyulmaktadır. Projenin ön hazırlık çalışmaları devam etmektedir. 2007/3 tasarruf tedbirleri genelgesine göre yeni idari bina yapımının engellenmesinden dolayı alınacak izin ve onaylar için İşletme Müdürlüğü tarafından İnşaat Dairesine 20.03.2020 tarih, 59491 sayılı yazısı ile talep yapılmıştır.</t>
  </si>
  <si>
    <t xml:space="preserve">Doğalgaz Santralları Daire Başkanlığı'nın 24.06.2019 tarih ve E.91090 sayılı yazısına istinaden 1995D080070-008 proje nolu "Yılı İçinde Alınması Zorunlu Teçhizat"  kaleminden karşılanmaktadır. İhalesi 03.09.2019 tarihinde gerçekleştirilmiş olup, 01.10.2019 tarihinde PFIFFNER Transformatör ve Elektrik Gereçleri Üretim San.ve Tic. A.Ş. ile 214.600 EURO bedelle sözleşme imzalanmıştır. İşin süresi 210 takvim günüdür. Malzeme imalat çalışmaları tamamlanmıştır. Doğalgaz Santralları Daire Başkanlığı'nın 10.12.2019 tarih ve E.205779 sayılı yazısı ile 2019 yılı içerisinde tamamlanamayan iş için 2020 yılına ödenek aktarma işlemi yapılmıştır.  Akım Transformatörlerinin testleri yapılmıştır.Fabrikadan santrale  sevki yapılmış olup,işletme müdürlüğümüze ait ambara girişleri yapılmıştır. </t>
  </si>
  <si>
    <t xml:space="preserve">Mevcut kombine ölçüm trafosu elektriksel test  değerleri limit değerlerinin üzerine çıktığı için yeni kombine ölçüm trafosuyla değiştirilmesine ihtiyaç duyulmaktadır.Teknik Şartname hazırlıklarına başlanmıştır. </t>
  </si>
  <si>
    <t>Mevcut kül ve atıksu arıtma sistemi mekanik tesisatının rehabilite edilerek verimliliğinin artırılması ve bakım maliyetinin düşürülmesi amaçlanmaktadır. Teknik Şartname hazırlıklarına başlanmıştır.</t>
  </si>
  <si>
    <t>Sözleşmesi 21.05.2019 tarihinde imzalanmıştır. 21.06.2019 tarihinde yürürlüğe girmiştir. Malzemeler 23.09.2019 tarihinde İşletme Müdürlüğümüze teslim edilmiştir. Yangın söndürme tüpleri uygun yerlere monte edilmiş, trafo odalarının bulunduğu yere kadar yangın söndürme hattı çekilmiştir. İş güvenliği sebebiyle söndürme sisteminin geri kalan kısmının yapımının Eylül 2020-Kasım 2020 Tarihleri arasında tamamlanması planlanmaktadır. 2019 yılı kapsamındaki ödenek kullanılmış olup iş bitiminde firmaya muhasebe servisi tarafından ödeme yapılacaktır.</t>
  </si>
  <si>
    <t>Santralda mevcut yangın söndürme sisteminin işletme güvenliğini tam olarak sağlayacak ve iş sağlığı ve iş güvenliği mevzuatlarını karşılayacak şekilde modernizasyonunun yapılması hedeflenmektedir. Mevcut  sistemin  yedek parça temininde sıkıntılar yaşanması nedeniyle sistemin yenilenmesi amaçlanmıştır. Ancak tasarruf tedbirleri nedeniyle proje ertelenmiştir. 2020 yılı yatırım programında iz ödenek olarak yer almaktadır.</t>
  </si>
  <si>
    <t>Fizibilite çalışmaları devam etmektedir.</t>
  </si>
  <si>
    <t xml:space="preserve"> 26.06.2019 tarihinde İhalesi yapılmıştır. Ars Endüstriyel Kontrol Sanayi Ticaret A.Ş. Firmasıyla 23.07.2019 tarihinde 258.000 TL bedelle sözleşme imzalanmıştır.20.09.2019 tarihinde yer teslimi yapılmıştır. Sistem kurulumu yapılmıştır. Sistem onay dosyasının sunulmasından sonra Ocak 2020 sonu itibarıyla firmaya 180.600 TL ödeme yapılmıştır. Sahadaki arızi çalışmalar tamamlanmıştır. 21.04.2020 tarihinde geçici kabul komisyonu toplanarak 11/12/2019 tarihi itibarı ile sistemin geçici kabulü yapılmıştır..</t>
  </si>
  <si>
    <t>Projenin 12.11.2019 tarihinde ihalesi yapılmıştır. Gelen teklifler yaklaşık maliyetin üstünde olduğundan ihale iptal edilmiştir. Başkanlığımızdan, bahse konu işe ait 750.000 TL olan Proje Yatırım Ödeneğinin değişken kur parametreleri ve maliyet artışlarının göz önüne alınarak 850.000 TL olarak revize edilmesi talep edilmiştir. Konuya ilişkin Daire Başkanlığımızın 18.12.2019 tarih ve 211557 sayılı  yazısı ile, "Söz konusu ödenek artırma talebi için 2020 yılı yatırım programı onaylandığında ödenek aktarma işleminin yapılacağı" bildirilmiştir. 2020 yılı Yatırım Programında onay çıkmıştır. Yatırım ödeneği 23.03.2020 tarih ve 54686 sayılı Genel Müdürlük Oluru ile 850.000 TL olarak revize edilmiştir. Teknik Şartname hazırlık çalışmaları devam etmektedir.</t>
  </si>
  <si>
    <t>(+) 400.000      (-) 300.000</t>
  </si>
  <si>
    <t>(+) 8.991.500</t>
  </si>
  <si>
    <t>(+) 4.645.000   (-) 308.000</t>
  </si>
  <si>
    <t>(+) 1.000.000</t>
  </si>
  <si>
    <t>(+) 500.000         (-) 300.000</t>
  </si>
  <si>
    <t>(+) 40.356.857   ( -) 20.960.000</t>
  </si>
  <si>
    <t>(+) 4.690.436</t>
  </si>
  <si>
    <t>9.000.000,00 TL Likit Talebinde bulunuldu. Cumhurbaşknalığı onay aşamasında.</t>
  </si>
  <si>
    <t>Proje kapsamında altyapı çalışmaları yapılmaktadır. Merkezi Derslik projemizde altyapı ve çevre düzenleme işleri bulunmaktadır.</t>
  </si>
  <si>
    <t>Doğrudan Temin ile Harcamalar yapılarak projeler hazırlanmaktadır.</t>
  </si>
  <si>
    <t>Doğrudan Temin (Yurtdışı E-Yayın Alımları Da Mevcut) yoluyla alımlar yapılmaktadır.</t>
  </si>
  <si>
    <t>Doğrudan Temin ve Diğer Alım Usulleriyle (DMO vb.) alımlar yapılmaktadır.</t>
  </si>
  <si>
    <t xml:space="preserve">Proje Altında Merkezi Dersliklerimizin ihalesi yapılmış ve yer teslimi yapılarak inşaat çalışmalarına başlanılmıştır. </t>
  </si>
  <si>
    <t>2020 Yılı Yatırım Programına Doğal Afet Giderlerini Karşılama Yedek Ödeneğinden Dahil Edilen Proje  Fizibilite Aşamasındadır.</t>
  </si>
  <si>
    <t>2021 Yılı Yatırım Programına Doğal Afet Giderlerini Karşılama Yedek Ödeneğinden Dahil Edilen Proje  Fizibilite Aşamasındadır.</t>
  </si>
  <si>
    <t>2022 Yılı Yatırım Programına Doğal Afet Giderlerini Karşılama Yedek Ödeneğinden Dahil Edilen Proje  Fizibilite Aşamasındadır.</t>
  </si>
  <si>
    <t>Toplulaştırılmış proje olup, yıl içinde serbest bırakılan ödenekler doğrultusunda harcamalar gerçekleşmektedir.</t>
  </si>
  <si>
    <t>İhale Aşamasında</t>
  </si>
  <si>
    <t>Bitti.</t>
  </si>
  <si>
    <r>
      <rPr>
        <b/>
        <sz val="12"/>
        <rFont val="Arial"/>
        <family val="2"/>
        <charset val="162"/>
      </rPr>
      <t>Tasfiye Edildi.</t>
    </r>
    <r>
      <rPr>
        <sz val="12"/>
        <rFont val="Arial"/>
        <family val="2"/>
        <charset val="162"/>
      </rPr>
      <t xml:space="preserve"> ( % 49 fiziki gerçekleşme ile iş tasfiye edilmiştir.Müdürlüğümüzce  15.04.2020 tarihi ihalesi yapılmış olup, değerlendirme süreci devam etmektedir.)</t>
    </r>
  </si>
  <si>
    <r>
      <rPr>
        <b/>
        <sz val="12"/>
        <rFont val="Arial"/>
        <family val="2"/>
        <charset val="162"/>
      </rPr>
      <t>Tasfiye Edildi.</t>
    </r>
    <r>
      <rPr>
        <sz val="12"/>
        <rFont val="Arial"/>
        <family val="2"/>
        <charset val="162"/>
      </rPr>
      <t xml:space="preserve"> (% 95 fiziki gerçekleşmededir.Toplu Konut İdaresi Başkanlığı (TOKİ) tarafından 11.03.2020 tarihinde ihalesi yapılmış olup, 26.03.2020 tarihinde yüklenici firmaya yer teslimi yapılmıştır.)</t>
    </r>
  </si>
  <si>
    <r>
      <rPr>
        <b/>
        <sz val="12"/>
        <rFont val="Arial"/>
        <family val="2"/>
        <charset val="162"/>
      </rPr>
      <t>Tasfiye Edildi.</t>
    </r>
    <r>
      <rPr>
        <sz val="12"/>
        <rFont val="Arial"/>
        <family val="2"/>
        <charset val="162"/>
      </rPr>
      <t xml:space="preserve"> (% 18 fiziki gerçekleşmededir.06.09.2019 tarih ve E.3319 sayılı Sağlık Yatırımları Genel Müdürlüğü Makam Oluru ile tasfiye edilmiş olup, proje revizyonu ve yaklaşık maliyet revize çalışmaları devam etmektedir. )</t>
    </r>
  </si>
  <si>
    <r>
      <rPr>
        <b/>
        <sz val="12"/>
        <rFont val="Arial"/>
        <family val="2"/>
        <charset val="162"/>
      </rPr>
      <t>Devam Ediyor.</t>
    </r>
    <r>
      <rPr>
        <sz val="12"/>
        <rFont val="Arial"/>
        <family val="2"/>
        <charset val="162"/>
      </rPr>
      <t xml:space="preserve"> (% 76 fiziki gerçekleşme ile iş devam etmektedir.)</t>
    </r>
  </si>
  <si>
    <r>
      <rPr>
        <b/>
        <sz val="12"/>
        <rFont val="Arial"/>
        <family val="2"/>
        <charset val="162"/>
      </rPr>
      <t>Devam Ediyor. (</t>
    </r>
    <r>
      <rPr>
        <sz val="12"/>
        <rFont val="Arial"/>
        <family val="2"/>
        <charset val="162"/>
      </rPr>
      <t xml:space="preserve"> % 27 fiziki gerçekleşme 22.04.2020 tarih ve E.1474 sayılı Makam Onayı tasfiye edilmiş olup, tasfiye kabul heyeti çalışmaları devam etmektedir.)</t>
    </r>
  </si>
  <si>
    <r>
      <rPr>
        <b/>
        <sz val="12"/>
        <rFont val="Arial"/>
        <family val="2"/>
        <charset val="162"/>
      </rPr>
      <t>Devam Ediyor. (</t>
    </r>
    <r>
      <rPr>
        <sz val="12"/>
        <rFont val="Arial"/>
        <family val="2"/>
        <charset val="162"/>
      </rPr>
      <t xml:space="preserve"> % 41 fiziki gerçekleşme ile devam etmektedir.Bağışçı tarafından yapılmaktadır.Proje revize edilerek içine 8 Hekimlik ASM eklenmiştir.)</t>
    </r>
  </si>
  <si>
    <r>
      <rPr>
        <b/>
        <sz val="12"/>
        <rFont val="Arial"/>
        <family val="2"/>
        <charset val="162"/>
      </rPr>
      <t>Başlamadı.</t>
    </r>
    <r>
      <rPr>
        <sz val="12"/>
        <rFont val="Arial"/>
        <family val="2"/>
        <charset val="162"/>
      </rPr>
      <t>(06.09.2019 tarih ve E.3316 sayılı Bakanlığımız Sağlık Yatırımları Genel Müdürlüğü Makam Oluru ile tasfiye edilmiştir.)</t>
    </r>
  </si>
  <si>
    <r>
      <rPr>
        <b/>
        <sz val="12"/>
        <rFont val="Arial"/>
        <family val="2"/>
        <charset val="162"/>
      </rPr>
      <t>Başlamadı.</t>
    </r>
    <r>
      <rPr>
        <sz val="12"/>
        <rFont val="Arial"/>
        <family val="2"/>
        <charset val="162"/>
      </rPr>
      <t>(Avan ve uygulama  projeleri revize edilmektedir.)</t>
    </r>
  </si>
  <si>
    <r>
      <rPr>
        <b/>
        <sz val="12"/>
        <rFont val="Arial"/>
        <family val="2"/>
        <charset val="162"/>
      </rPr>
      <t>Başlamadı. (</t>
    </r>
    <r>
      <rPr>
        <sz val="12"/>
        <rFont val="Arial"/>
        <family val="2"/>
        <charset val="162"/>
      </rPr>
      <t>Sağlık Bakanlığı Sağlık Yatırımları Genel Müdürlüğü tarafından 27.01.2020 tarihinde ihale edilmiştir.Teklifler değerlendirilmektedir.)</t>
    </r>
  </si>
  <si>
    <r>
      <rPr>
        <b/>
        <sz val="12"/>
        <rFont val="Arial"/>
        <family val="2"/>
        <charset val="162"/>
      </rPr>
      <t>Başlamadı.</t>
    </r>
    <r>
      <rPr>
        <sz val="12"/>
        <rFont val="Arial"/>
        <family val="2"/>
        <charset val="162"/>
      </rPr>
      <t xml:space="preserve"> (Bakanlığımızca 500 yataklı avan projesi tamamlanmıştır. Uygulama proje çalışmaları tamamlanmış olup, 2018 deprem yönetmeliğine göre statik projeler revize edilmektedir.)</t>
    </r>
  </si>
  <si>
    <r>
      <rPr>
        <b/>
        <sz val="12"/>
        <rFont val="Arial"/>
        <family val="2"/>
        <charset val="162"/>
      </rPr>
      <t>Başlamadı.</t>
    </r>
    <r>
      <rPr>
        <sz val="12"/>
        <rFont val="Arial"/>
        <family val="2"/>
        <charset val="162"/>
      </rPr>
      <t xml:space="preserve"> (Uygulama projesi Bakanlığımızca onaylanmıştır.İhale için yaklaşık maliyet çalışmaları tamamlanmıştır.)</t>
    </r>
  </si>
  <si>
    <r>
      <rPr>
        <b/>
        <sz val="12"/>
        <rFont val="Arial"/>
        <family val="2"/>
        <charset val="162"/>
      </rPr>
      <t>Başlamadı.</t>
    </r>
    <r>
      <rPr>
        <sz val="12"/>
        <rFont val="Arial"/>
        <family val="2"/>
        <charset val="162"/>
      </rPr>
      <t xml:space="preserve"> (Bakanlığımızca 300 yataklı yeni hastane binasının proje ihalesi yapılmıştır.Arsa ile ilgili çalışmalar devam etmektedir..İmar planları iptal olmuştur TEİAŞ’ ın arsa üzerindeki enerji dağıtım merkezinin deplase işlemleri devam etmektedir.) </t>
    </r>
  </si>
  <si>
    <r>
      <rPr>
        <b/>
        <sz val="12"/>
        <rFont val="Arial"/>
        <family val="2"/>
        <charset val="162"/>
      </rPr>
      <t>Başlamadı. (</t>
    </r>
    <r>
      <rPr>
        <sz val="12"/>
        <rFont val="Arial"/>
        <family val="2"/>
        <charset val="162"/>
      </rPr>
      <t>Arsa ile ilgili çalışmalar devam etmektedir.)</t>
    </r>
  </si>
  <si>
    <r>
      <rPr>
        <b/>
        <sz val="12"/>
        <rFont val="Arial"/>
        <family val="2"/>
        <charset val="162"/>
      </rPr>
      <t>Başlamadı. (</t>
    </r>
    <r>
      <rPr>
        <sz val="12"/>
        <rFont val="Arial"/>
        <family val="2"/>
        <charset val="162"/>
      </rPr>
      <t>Bakanlığımız Sağlık Yatırımları Genel Müdürlüğüne alt yapı  belgeleri ve arsa hukuki belgeleri toplanarak  değerlendirilmek üzere gönderilmiştir.)</t>
    </r>
  </si>
  <si>
    <r>
      <rPr>
        <b/>
        <sz val="12"/>
        <rFont val="Arial"/>
        <family val="2"/>
        <charset val="162"/>
      </rPr>
      <t>Başlamadı. (A</t>
    </r>
    <r>
      <rPr>
        <sz val="12"/>
        <rFont val="Arial"/>
        <family val="2"/>
        <charset val="162"/>
      </rPr>
      <t>lt yapı  belgeleri ve arsa hukuki belgeleri toplanmaktadır.)</t>
    </r>
  </si>
  <si>
    <r>
      <rPr>
        <b/>
        <sz val="12"/>
        <rFont val="Arial"/>
        <family val="2"/>
        <charset val="162"/>
      </rPr>
      <t>Başlamadı.</t>
    </r>
    <r>
      <rPr>
        <sz val="12"/>
        <rFont val="Arial"/>
        <family val="2"/>
        <charset val="162"/>
      </rPr>
      <t>(Uygulma projelerinin hazırlanması için Bakanlığımızdan izin talep edilmiştir.)</t>
    </r>
  </si>
  <si>
    <r>
      <t>Başlamadı.</t>
    </r>
    <r>
      <rPr>
        <sz val="12"/>
        <rFont val="Arial"/>
        <family val="2"/>
        <charset val="162"/>
      </rPr>
      <t xml:space="preserve">(Proje revizyonları devam etmektedir.) </t>
    </r>
  </si>
  <si>
    <r>
      <t>Başlamadı.</t>
    </r>
    <r>
      <rPr>
        <sz val="12"/>
        <rFont val="Arial"/>
        <family val="2"/>
        <charset val="162"/>
      </rPr>
      <t xml:space="preserve">(Bakanlığımız 2020 yatırm programanıa alınmıştır. Uygulama Projeleri(statik izolatörlü) ve İhale Dökümanlarının Hazırlanması Danışmanlık Hizmet Alım İşi İhalesi 10.01.2020 tarihinde yapılmıştır. Teklifler değerlendirilme aşamasındadır).      </t>
    </r>
  </si>
  <si>
    <r>
      <rPr>
        <b/>
        <sz val="12"/>
        <rFont val="Arial"/>
        <family val="2"/>
        <charset val="162"/>
      </rPr>
      <t>Başlamadı. (</t>
    </r>
    <r>
      <rPr>
        <sz val="12"/>
        <rFont val="Arial"/>
        <family val="2"/>
        <charset val="162"/>
      </rPr>
      <t>Taşınmaza ASM(5-6 hekimlik)+İSM uygulama projesi tamamlanmış olup ruhsat başvurusu için avan projesi Belediyeye gönderilmiştir.)</t>
    </r>
  </si>
  <si>
    <r>
      <rPr>
        <b/>
        <sz val="12"/>
        <rFont val="Arial"/>
        <family val="2"/>
        <charset val="162"/>
      </rPr>
      <t>Başlamadı.</t>
    </r>
    <r>
      <rPr>
        <sz val="12"/>
        <rFont val="Arial"/>
        <family val="2"/>
        <charset val="162"/>
      </rPr>
      <t xml:space="preserve"> (Projeler Bakanlıktan gelmiş olup Kabul Komisyonunca incelenmektedir. Bakanlıktan ödenek taahhüdü gelmiştir.)</t>
    </r>
  </si>
  <si>
    <r>
      <rPr>
        <b/>
        <sz val="12"/>
        <rFont val="Arial"/>
        <family val="2"/>
        <charset val="162"/>
      </rPr>
      <t>Başlamadı.</t>
    </r>
    <r>
      <rPr>
        <sz val="12"/>
        <rFont val="Arial"/>
        <family val="2"/>
        <charset val="162"/>
      </rPr>
      <t xml:space="preserve"> (Proje ihalesi arsa sorunundan dolayı iptal edilmiştir.Arsa ile ilgili süreç devam etmektedir.) </t>
    </r>
  </si>
  <si>
    <r>
      <rPr>
        <b/>
        <sz val="12"/>
        <rFont val="Arial"/>
        <family val="2"/>
        <charset val="162"/>
      </rPr>
      <t>Başlamadı. (</t>
    </r>
    <r>
      <rPr>
        <sz val="12"/>
        <rFont val="Arial"/>
        <family val="2"/>
        <charset val="162"/>
      </rPr>
      <t>Yatırım programına Sancaktepe Sağlık Kompleksi olarak alınmış olup, bölge ihtiyacına istinaden proje iptal edilerek ADSH (150 ünit 5 Yatak) + 8 Hekimli  ASM + 112 ASHİ yapımı için proje ön hazırlık çalışmaları devam etmektedir.)</t>
    </r>
  </si>
  <si>
    <r>
      <rPr>
        <b/>
        <sz val="12"/>
        <rFont val="Arial"/>
        <family val="2"/>
        <charset val="162"/>
      </rPr>
      <t>Başlamadı. (</t>
    </r>
    <r>
      <rPr>
        <sz val="12"/>
        <rFont val="Arial"/>
        <family val="2"/>
        <charset val="162"/>
      </rPr>
      <t>2018 yılı Bakanlığımız yatırım programında revize edilerek 112 acil sağlık yardım istasyonu yapımı olarak değiştirilmiştir. Türk Kızılayı Adalar Temsilciliği ile İl Sağlık Müdürlüğü arasında 26.12.2019'da protokol imzalanmıştır.</t>
    </r>
  </si>
  <si>
    <r>
      <rPr>
        <b/>
        <sz val="12"/>
        <rFont val="Arial"/>
        <family val="2"/>
        <charset val="162"/>
      </rPr>
      <t>Başlamadı.</t>
    </r>
    <r>
      <rPr>
        <sz val="12"/>
        <rFont val="Arial"/>
        <family val="2"/>
        <charset val="162"/>
      </rPr>
      <t xml:space="preserve"> ( Projeleri Bakanlığımızca onaylanmıştır. Yaklaşık maliyetler bakanlıkça onaylanmış olup tekrar güncellenmeleri yapılmaktadır.Bakanlıktan ödenek taahhüdü gelmiştir.)</t>
    </r>
  </si>
  <si>
    <r>
      <rPr>
        <b/>
        <sz val="12"/>
        <rFont val="Arial"/>
        <family val="2"/>
        <charset val="162"/>
      </rPr>
      <t>Başlamadı.</t>
    </r>
    <r>
      <rPr>
        <sz val="12"/>
        <rFont val="Arial"/>
        <family val="2"/>
        <charset val="162"/>
      </rPr>
      <t xml:space="preserve"> (Proje ön hazırlık çalışmaları devam etmektedir.)</t>
    </r>
  </si>
  <si>
    <r>
      <rPr>
        <b/>
        <sz val="12"/>
        <rFont val="Arial"/>
        <family val="2"/>
        <charset val="162"/>
      </rPr>
      <t>Başlamadı. (</t>
    </r>
    <r>
      <rPr>
        <sz val="12"/>
        <rFont val="Arial"/>
        <family val="2"/>
        <charset val="162"/>
      </rPr>
      <t xml:space="preserve">Proje ön hazırlık çalışmaları devam etmektedir.)
</t>
    </r>
  </si>
  <si>
    <r>
      <rPr>
        <b/>
        <sz val="12"/>
        <rFont val="Arial"/>
        <family val="2"/>
        <charset val="162"/>
      </rPr>
      <t>Başlamadı. (</t>
    </r>
    <r>
      <rPr>
        <sz val="12"/>
        <rFont val="Arial"/>
        <family val="2"/>
        <charset val="162"/>
      </rPr>
      <t>Arsa ile ilgili imar süreci devam etmektedir.)</t>
    </r>
  </si>
  <si>
    <r>
      <rPr>
        <b/>
        <sz val="12"/>
        <rFont val="Arial"/>
        <family val="2"/>
        <charset val="162"/>
      </rPr>
      <t>Başlamadı. (</t>
    </r>
    <r>
      <rPr>
        <sz val="12"/>
        <rFont val="Arial"/>
        <family val="2"/>
        <charset val="162"/>
      </rPr>
      <t>Proje ön hazırlık çalışmaları devam etmektedir.)</t>
    </r>
  </si>
  <si>
    <r>
      <rPr>
        <b/>
        <sz val="12"/>
        <rFont val="Arial"/>
        <family val="2"/>
        <charset val="162"/>
      </rPr>
      <t>Başlamadı. (</t>
    </r>
    <r>
      <rPr>
        <sz val="12"/>
        <rFont val="Arial"/>
        <family val="2"/>
        <charset val="162"/>
      </rPr>
      <t>Avan proje çalışmaları devam etmektedir.)</t>
    </r>
  </si>
  <si>
    <r>
      <rPr>
        <b/>
        <sz val="12"/>
        <rFont val="Arial"/>
        <family val="2"/>
        <charset val="162"/>
      </rPr>
      <t>Başlamadı. (</t>
    </r>
    <r>
      <rPr>
        <sz val="12"/>
        <rFont val="Arial"/>
        <family val="2"/>
        <charset val="162"/>
      </rPr>
      <t>Erenköy Ruh ve Sinir Hastalıkları Hastanesinin arsası uygunluğu değerlendirme işlemleri devam etmektedir.)</t>
    </r>
  </si>
  <si>
    <r>
      <rPr>
        <b/>
        <sz val="12"/>
        <rFont val="Arial"/>
        <family val="2"/>
        <charset val="162"/>
      </rPr>
      <t xml:space="preserve">Başlamadı. </t>
    </r>
    <r>
      <rPr>
        <sz val="12"/>
        <rFont val="Arial"/>
        <family val="2"/>
        <charset val="162"/>
      </rPr>
      <t>(Arsaya ASM+SHM sığmadığı için sadece SHM yapılacaktır.)</t>
    </r>
  </si>
  <si>
    <r>
      <rPr>
        <b/>
        <sz val="12"/>
        <rFont val="Arial"/>
        <family val="2"/>
        <charset val="162"/>
      </rPr>
      <t>Başlamadı. (</t>
    </r>
    <r>
      <rPr>
        <sz val="12"/>
        <rFont val="Arial"/>
        <family val="2"/>
        <charset val="162"/>
      </rPr>
      <t>Bakanlıktan yaklaşık maliyetler onaylanmış olup, yaklaşık maliyetler satın almaya gönderilmiştir. Bakanlıktan ödenek taahhüdü gelmiştir.)</t>
    </r>
  </si>
  <si>
    <r>
      <rPr>
        <b/>
        <sz val="12"/>
        <rFont val="Arial"/>
        <family val="2"/>
        <charset val="162"/>
      </rPr>
      <t>Başlamadı. (P</t>
    </r>
    <r>
      <rPr>
        <sz val="12"/>
        <rFont val="Arial"/>
        <family val="2"/>
        <charset val="162"/>
      </rPr>
      <t xml:space="preserve">rojeler onay için ilgili Belediyeye gönderilmiştir.Arsa ile ilgili çalışmalar devam etmektedir.)
</t>
    </r>
  </si>
  <si>
    <r>
      <rPr>
        <b/>
        <sz val="12"/>
        <rFont val="Arial"/>
        <family val="2"/>
        <charset val="162"/>
      </rPr>
      <t>Başlamadı. (</t>
    </r>
    <r>
      <rPr>
        <sz val="12"/>
        <rFont val="Arial"/>
        <family val="2"/>
        <charset val="162"/>
      </rPr>
      <t>Avan Proje Çalışmaları tamamlanmıştır.)</t>
    </r>
  </si>
  <si>
    <r>
      <rPr>
        <b/>
        <sz val="12"/>
        <rFont val="Arial"/>
        <family val="2"/>
        <charset val="162"/>
      </rPr>
      <t>Başlamadı. (</t>
    </r>
    <r>
      <rPr>
        <sz val="12"/>
        <rFont val="Arial"/>
        <family val="2"/>
        <charset val="162"/>
      </rPr>
      <t>Müdürlüğümüzce proje çalışmaları devam etmektedir.)</t>
    </r>
  </si>
  <si>
    <r>
      <rPr>
        <b/>
        <sz val="12"/>
        <rFont val="Arial"/>
        <family val="2"/>
        <charset val="162"/>
      </rPr>
      <t>Başlamadı. (</t>
    </r>
    <r>
      <rPr>
        <sz val="12"/>
        <rFont val="Arial"/>
        <family val="2"/>
        <charset val="162"/>
      </rPr>
      <t>Arsa ile ilgili çalışmalar devam etmektedir.SHM sığmadığı için AÇSAP ve ASM proje çalışmaları yapılmaktadır.)</t>
    </r>
  </si>
  <si>
    <r>
      <rPr>
        <b/>
        <sz val="12"/>
        <rFont val="Arial"/>
        <family val="2"/>
        <charset val="162"/>
      </rPr>
      <t>Başlamadı. (</t>
    </r>
    <r>
      <rPr>
        <sz val="12"/>
        <rFont val="Arial"/>
        <family val="2"/>
        <charset val="162"/>
      </rPr>
      <t>Yaklaşık maliyet çalışmaları tamamlanarak satınalmaya gönderilmiştir.)</t>
    </r>
  </si>
  <si>
    <r>
      <rPr>
        <b/>
        <sz val="12"/>
        <rFont val="Arial"/>
        <family val="2"/>
        <charset val="162"/>
      </rPr>
      <t>Başlamadı. (</t>
    </r>
    <r>
      <rPr>
        <sz val="12"/>
        <rFont val="Arial"/>
        <family val="2"/>
        <charset val="162"/>
      </rPr>
      <t>Yaklaşık maliyet çalışmaları tamamlanarak satın almaya gönderilmiştir.Bakanlıktan ödenek taahhütü gelmiştir.)</t>
    </r>
  </si>
  <si>
    <r>
      <rPr>
        <b/>
        <sz val="12"/>
        <rFont val="Arial"/>
        <family val="2"/>
        <charset val="162"/>
      </rPr>
      <t xml:space="preserve">Başlamadı. </t>
    </r>
    <r>
      <rPr>
        <sz val="12"/>
        <rFont val="Arial"/>
        <family val="2"/>
        <charset val="162"/>
      </rPr>
      <t>Projeleri tamamlanmış olup ruhsat çalışmaları devam etmektedir.)</t>
    </r>
  </si>
  <si>
    <r>
      <rPr>
        <b/>
        <sz val="12"/>
        <rFont val="Arial"/>
        <family val="2"/>
        <charset val="162"/>
      </rPr>
      <t>Başlamadı. (</t>
    </r>
    <r>
      <rPr>
        <sz val="12"/>
        <rFont val="Arial"/>
        <family val="2"/>
        <charset val="162"/>
      </rPr>
      <t>Proje ön çalışmaları devam etmektedir.)</t>
    </r>
  </si>
  <si>
    <r>
      <rPr>
        <b/>
        <sz val="12"/>
        <rFont val="Arial"/>
        <family val="2"/>
        <charset val="162"/>
      </rPr>
      <t xml:space="preserve">İhale Aşamasında.  </t>
    </r>
    <r>
      <rPr>
        <sz val="12"/>
        <rFont val="Arial"/>
        <family val="2"/>
        <charset val="162"/>
      </rPr>
      <t>(14.02.2020 tarihinde ihalesi yapılmış olup, sözleşme imzalanma aşamasındadır.)</t>
    </r>
  </si>
  <si>
    <r>
      <rPr>
        <b/>
        <sz val="12"/>
        <rFont val="Arial"/>
        <family val="2"/>
        <charset val="162"/>
      </rPr>
      <t xml:space="preserve">İhale Aşamasında. </t>
    </r>
    <r>
      <rPr>
        <sz val="12"/>
        <rFont val="Arial"/>
        <family val="2"/>
        <charset val="162"/>
      </rPr>
      <t>(14.02.2020 tarihinde ihalesi yapılmış olup, sözleşme imzalanma aşamasındadır.)</t>
    </r>
  </si>
  <si>
    <r>
      <rPr>
        <b/>
        <sz val="12"/>
        <rFont val="Arial"/>
        <family val="2"/>
        <charset val="162"/>
      </rPr>
      <t xml:space="preserve">İhale Aşamasında. </t>
    </r>
    <r>
      <rPr>
        <sz val="12"/>
        <rFont val="Arial"/>
        <family val="2"/>
        <charset val="162"/>
      </rPr>
      <t>(14.02.2020 tarihinde ihalesi yapılmış olup, sözleşme imzalanma aşamasındadır.Pendik Güzelyalı ASM yerine değiştirildi.)</t>
    </r>
  </si>
  <si>
    <r>
      <rPr>
        <b/>
        <sz val="12"/>
        <rFont val="Arial"/>
        <family val="2"/>
        <charset val="162"/>
      </rPr>
      <t xml:space="preserve">İhale Aşamasında. </t>
    </r>
    <r>
      <rPr>
        <sz val="12"/>
        <rFont val="Arial"/>
        <family val="2"/>
        <charset val="162"/>
      </rPr>
      <t>14.02.2020 tarihinde ihalesi yapılmış olup, sözleşme imzalanma aşamasındadır.)</t>
    </r>
  </si>
  <si>
    <r>
      <rPr>
        <b/>
        <sz val="12"/>
        <rFont val="Arial"/>
        <family val="2"/>
        <charset val="162"/>
      </rPr>
      <t>İhale Aşamasında.</t>
    </r>
    <r>
      <rPr>
        <sz val="12"/>
        <rFont val="Arial"/>
        <family val="2"/>
        <charset val="162"/>
      </rPr>
      <t>(14.02.2020 tarihinde ihalesi yapılmış olup, sözleşme imzalanma aşamasındadır.)</t>
    </r>
  </si>
  <si>
    <t>ULAŞTIRMA - HABERLEŞME</t>
  </si>
  <si>
    <t xml:space="preserve"> İSTANBUL 2020 YILI YATIRIM PROJELERİ ÇALIŞMA VE İŞ PROGRAMI</t>
  </si>
  <si>
    <t>PROJE SAHİBİ KURUM /KURULUŞ</t>
  </si>
  <si>
    <t>PROJE SAYISI</t>
  </si>
  <si>
    <t>YATIRIM İZLEME VE KOORDİNASYON BAŞKANLIĞI</t>
  </si>
  <si>
    <t>İSTANBUL PTT BAŞMÜDÜRLÜĞÜ</t>
  </si>
  <si>
    <t>TÜRKİYE YAZMA ESERLER KURUMU BAŞKANLIĞI İSTANBUL B. MDR.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</si>
</sst>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164" formatCode="_-* #,##0.00\ _T_L_-;\-* #,##0.00\ _T_L_-;_-* &quot;-&quot;??\ _T_L_-;_-@_-"/>
    <numFmt numFmtId="165" formatCode="dd\/mm\/yyyy"/>
    <numFmt numFmtId="166" formatCode="_-* #,##0\ _T_L_-;\-* #,##0\ _T_L_-;_-* &quot;-&quot;??\ _T_L_-;_-@_-"/>
    <numFmt numFmtId="167" formatCode="[$-41F]General"/>
    <numFmt numFmtId="168" formatCode="[$-41F]#,##0"/>
    <numFmt numFmtId="169" formatCode="[$-41F]0"/>
    <numFmt numFmtId="170" formatCode="[$-41F]0.00"/>
    <numFmt numFmtId="171" formatCode="#,##0_ ;\-#,##0\ "/>
    <numFmt numFmtId="172" formatCode="#,##0.0"/>
    <numFmt numFmtId="173" formatCode="dd/mm/yyyy;@"/>
    <numFmt numFmtId="174" formatCode="#,##0.00\ &quot;TL&quot;"/>
  </numFmts>
  <fonts count="56">
    <font>
      <sz val="11"/>
      <color theme="1"/>
      <name val="Calibri"/>
      <family val="2"/>
      <charset val="162"/>
      <scheme val="minor"/>
    </font>
    <font>
      <sz val="10"/>
      <color theme="1"/>
      <name val="Times New Roman"/>
      <family val="1"/>
      <charset val="162"/>
    </font>
    <font>
      <sz val="8"/>
      <color theme="1"/>
      <name val="Times New Roman"/>
      <family val="1"/>
      <charset val="162"/>
    </font>
    <font>
      <b/>
      <sz val="12"/>
      <color theme="1"/>
      <name val="Times New Roman"/>
      <family val="1"/>
      <charset val="162"/>
    </font>
    <font>
      <b/>
      <sz val="12"/>
      <name val="Times New Roman"/>
      <family val="1"/>
      <charset val="162"/>
    </font>
    <font>
      <sz val="11"/>
      <color theme="1"/>
      <name val="Times New Roman"/>
      <family val="1"/>
      <charset val="162"/>
    </font>
    <font>
      <sz val="11"/>
      <color theme="1"/>
      <name val="Calibri"/>
      <family val="2"/>
      <charset val="162"/>
      <scheme val="minor"/>
    </font>
    <font>
      <sz val="12"/>
      <color theme="1"/>
      <name val="Times New Roman"/>
      <family val="1"/>
      <charset val="162"/>
    </font>
    <font>
      <sz val="8"/>
      <name val="Times New Roman"/>
      <family val="1"/>
      <charset val="162"/>
    </font>
    <font>
      <sz val="10"/>
      <color indexed="8"/>
      <name val="ARIAL"/>
      <charset val="1"/>
    </font>
    <font>
      <sz val="10"/>
      <name val="Arial"/>
      <family val="2"/>
      <charset val="162"/>
    </font>
    <font>
      <sz val="10"/>
      <name val="Arial Tur"/>
      <charset val="162"/>
    </font>
    <font>
      <sz val="11"/>
      <color rgb="FF9C0006"/>
      <name val="Calibri"/>
      <family val="2"/>
      <charset val="162"/>
    </font>
    <font>
      <b/>
      <sz val="10"/>
      <color theme="1"/>
      <name val="Times New Roman"/>
      <family val="1"/>
      <charset val="162"/>
    </font>
    <font>
      <sz val="10"/>
      <color theme="1"/>
      <name val="Calibri"/>
      <family val="2"/>
      <charset val="162"/>
      <scheme val="minor"/>
    </font>
    <font>
      <sz val="14"/>
      <color theme="1"/>
      <name val="Calibri"/>
      <family val="2"/>
      <charset val="162"/>
      <scheme val="minor"/>
    </font>
    <font>
      <b/>
      <sz val="14"/>
      <color theme="0"/>
      <name val="Times New Roman"/>
      <family val="1"/>
      <charset val="162"/>
    </font>
    <font>
      <sz val="11"/>
      <color theme="1"/>
      <name val="Calibri"/>
      <family val="2"/>
      <scheme val="minor"/>
    </font>
    <font>
      <b/>
      <sz val="16"/>
      <color theme="0"/>
      <name val="Times New Roman"/>
      <family val="1"/>
      <charset val="162"/>
    </font>
    <font>
      <sz val="10"/>
      <name val="Times New Roman"/>
      <family val="1"/>
      <charset val="162"/>
    </font>
    <font>
      <sz val="10"/>
      <color rgb="FFFF0000"/>
      <name val="Times New Roman"/>
      <family val="1"/>
      <charset val="162"/>
    </font>
    <font>
      <sz val="12"/>
      <name val="Times New Roman"/>
      <family val="1"/>
      <charset val="162"/>
    </font>
    <font>
      <sz val="11"/>
      <name val="Times New Roman"/>
      <family val="1"/>
      <charset val="162"/>
    </font>
    <font>
      <sz val="11"/>
      <color rgb="FF000000"/>
      <name val="Calibri"/>
      <family val="2"/>
      <charset val="162"/>
    </font>
    <font>
      <sz val="10"/>
      <name val="Calibri"/>
      <family val="2"/>
      <charset val="162"/>
      <scheme val="minor"/>
    </font>
    <font>
      <sz val="10"/>
      <color rgb="FFFF0000"/>
      <name val="Calibri"/>
      <family val="2"/>
      <charset val="162"/>
      <scheme val="minor"/>
    </font>
    <font>
      <sz val="11"/>
      <name val="Calibri"/>
      <family val="2"/>
      <charset val="162"/>
      <scheme val="minor"/>
    </font>
    <font>
      <sz val="12"/>
      <color rgb="FFFF0000"/>
      <name val="Times New Roman"/>
      <family val="1"/>
      <charset val="162"/>
    </font>
    <font>
      <b/>
      <sz val="11"/>
      <color theme="1"/>
      <name val="Times New Roman"/>
      <family val="1"/>
      <charset val="162"/>
    </font>
    <font>
      <b/>
      <sz val="10"/>
      <name val="Times New Roman"/>
      <family val="1"/>
      <charset val="162"/>
    </font>
    <font>
      <b/>
      <sz val="11"/>
      <name val="Times New Roman"/>
      <family val="1"/>
      <charset val="162"/>
    </font>
    <font>
      <b/>
      <sz val="14"/>
      <color theme="1"/>
      <name val="Times New Roman"/>
      <family val="1"/>
      <charset val="162"/>
    </font>
    <font>
      <b/>
      <sz val="14"/>
      <color theme="1"/>
      <name val="Calibri"/>
      <family val="2"/>
      <charset val="162"/>
      <scheme val="minor"/>
    </font>
    <font>
      <b/>
      <sz val="12"/>
      <color theme="1"/>
      <name val="Calibri"/>
      <family val="2"/>
      <charset val="162"/>
      <scheme val="minor"/>
    </font>
    <font>
      <b/>
      <sz val="11"/>
      <name val="Calibri"/>
      <family val="2"/>
      <charset val="162"/>
      <scheme val="minor"/>
    </font>
    <font>
      <b/>
      <sz val="27"/>
      <name val="Times New Roman"/>
      <family val="1"/>
      <charset val="162"/>
    </font>
    <font>
      <b/>
      <u/>
      <sz val="27"/>
      <color rgb="FFFF0000"/>
      <name val="Times New Roman"/>
      <family val="1"/>
      <charset val="162"/>
    </font>
    <font>
      <i/>
      <sz val="11"/>
      <name val="Times New Roman"/>
      <family val="1"/>
      <charset val="162"/>
    </font>
    <font>
      <b/>
      <sz val="11"/>
      <color theme="1"/>
      <name val="Calibri"/>
      <family val="2"/>
      <charset val="162"/>
      <scheme val="minor"/>
    </font>
    <font>
      <b/>
      <sz val="27"/>
      <color theme="0"/>
      <name val="Times New Roman"/>
      <family val="1"/>
      <charset val="162"/>
    </font>
    <font>
      <sz val="27"/>
      <color theme="0"/>
      <name val="Calibri"/>
      <family val="2"/>
      <charset val="162"/>
      <scheme val="minor"/>
    </font>
    <font>
      <b/>
      <sz val="13"/>
      <name val="Times New Roman"/>
      <family val="1"/>
      <charset val="162"/>
    </font>
    <font>
      <b/>
      <sz val="13"/>
      <color theme="1"/>
      <name val="Times New Roman"/>
      <family val="1"/>
      <charset val="162"/>
    </font>
    <font>
      <sz val="8"/>
      <name val="Calibri"/>
      <family val="2"/>
      <charset val="162"/>
      <scheme val="minor"/>
    </font>
    <font>
      <b/>
      <sz val="8"/>
      <name val="Times New Roman"/>
      <family val="1"/>
      <charset val="162"/>
    </font>
    <font>
      <sz val="12"/>
      <name val="Arial"/>
      <family val="2"/>
      <charset val="162"/>
    </font>
    <font>
      <b/>
      <sz val="12"/>
      <name val="Arial"/>
      <family val="2"/>
      <charset val="162"/>
    </font>
    <font>
      <sz val="10"/>
      <name val="Arial Tur"/>
      <family val="2"/>
      <charset val="162"/>
    </font>
    <font>
      <sz val="12"/>
      <name val="Calibri"/>
      <family val="2"/>
      <charset val="162"/>
      <scheme val="minor"/>
    </font>
    <font>
      <sz val="9"/>
      <name val="Times New Roman"/>
      <family val="1"/>
      <charset val="162"/>
    </font>
    <font>
      <sz val="13"/>
      <name val="DINbek Medium"/>
    </font>
    <font>
      <b/>
      <sz val="14"/>
      <name val="Calibri"/>
      <family val="2"/>
      <charset val="162"/>
      <scheme val="minor"/>
    </font>
    <font>
      <b/>
      <sz val="14"/>
      <name val="Times New Roman"/>
      <family val="1"/>
      <charset val="162"/>
    </font>
    <font>
      <sz val="12"/>
      <color theme="1"/>
      <name val="Calibri"/>
      <family val="2"/>
      <charset val="162"/>
      <scheme val="minor"/>
    </font>
    <font>
      <b/>
      <sz val="26"/>
      <color theme="0"/>
      <name val="Times New Roman"/>
      <family val="1"/>
      <charset val="162"/>
    </font>
    <font>
      <b/>
      <sz val="12"/>
      <color theme="0"/>
      <name val="Times New Roman"/>
      <family val="1"/>
      <charset val="162"/>
    </font>
  </fonts>
  <fills count="19">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rgb="FFFFC7CE"/>
        <bgColor rgb="FFCCCCFF"/>
      </patternFill>
    </fill>
    <fill>
      <patternFill patternType="solid">
        <fgColor theme="8" tint="-0.499984740745262"/>
        <bgColor indexed="64"/>
      </patternFill>
    </fill>
    <fill>
      <patternFill patternType="solid">
        <fgColor rgb="FF9A0000"/>
        <bgColor indexed="64"/>
      </patternFill>
    </fill>
    <fill>
      <patternFill patternType="solid">
        <fgColor theme="8" tint="0.79998168889431442"/>
        <bgColor indexed="64"/>
      </patternFill>
    </fill>
    <fill>
      <patternFill patternType="solid">
        <fgColor rgb="FFFFFFFF"/>
        <bgColor rgb="FFFFFFFF"/>
      </patternFill>
    </fill>
    <fill>
      <patternFill patternType="solid">
        <fgColor theme="0"/>
        <bgColor theme="4" tint="0.79998168889431442"/>
      </patternFill>
    </fill>
    <fill>
      <patternFill patternType="solid">
        <fgColor rgb="FFF1A5A5"/>
        <bgColor indexed="64"/>
      </patternFill>
    </fill>
    <fill>
      <patternFill patternType="solid">
        <fgColor theme="7" tint="0.59999389629810485"/>
        <bgColor indexed="64"/>
      </patternFill>
    </fill>
    <fill>
      <patternFill patternType="solid">
        <fgColor rgb="FFFF0000"/>
        <bgColor indexed="64"/>
      </patternFill>
    </fill>
    <fill>
      <patternFill patternType="solid">
        <fgColor theme="4" tint="0.79998168889431442"/>
        <bgColor indexed="64"/>
      </patternFill>
    </fill>
    <fill>
      <patternFill patternType="solid">
        <fgColor theme="0"/>
        <bgColor rgb="FFFFFFFF"/>
      </patternFill>
    </fill>
    <fill>
      <patternFill patternType="solid">
        <fgColor rgb="FFFFFF00"/>
        <bgColor indexed="64"/>
      </patternFill>
    </fill>
    <fill>
      <patternFill patternType="solid">
        <fgColor rgb="FFE5F3F7"/>
        <bgColor indexed="64"/>
      </patternFill>
    </fill>
    <fill>
      <patternFill patternType="solid">
        <fgColor rgb="FFB00000"/>
        <bgColor indexed="64"/>
      </patternFill>
    </fill>
    <fill>
      <patternFill patternType="solid">
        <fgColor theme="4" tint="-0.499984740745262"/>
        <bgColor indexed="64"/>
      </patternFill>
    </fill>
  </fills>
  <borders count="27">
    <border>
      <left/>
      <right/>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medium">
        <color indexed="64"/>
      </top>
      <bottom/>
      <diagonal/>
    </border>
    <border>
      <left style="thin">
        <color indexed="64"/>
      </left>
      <right style="thin">
        <color indexed="64"/>
      </right>
      <top/>
      <bottom style="medium">
        <color indexed="64"/>
      </bottom>
      <diagonal/>
    </border>
    <border>
      <left/>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auto="1"/>
      </left>
      <right style="medium">
        <color auto="1"/>
      </right>
      <top/>
      <bottom style="medium">
        <color auto="1"/>
      </bottom>
      <diagonal/>
    </border>
  </borders>
  <cellStyleXfs count="10">
    <xf numFmtId="0" fontId="0" fillId="0" borderId="0"/>
    <xf numFmtId="164" fontId="6" fillId="0" borderId="0" applyFont="0" applyFill="0" applyBorder="0" applyAlignment="0" applyProtection="0"/>
    <xf numFmtId="0" fontId="9" fillId="0" borderId="0">
      <alignment vertical="top"/>
    </xf>
    <xf numFmtId="0" fontId="10" fillId="0" borderId="0"/>
    <xf numFmtId="0" fontId="11" fillId="0" borderId="0"/>
    <xf numFmtId="0" fontId="12" fillId="4" borderId="0" applyBorder="0" applyProtection="0"/>
    <xf numFmtId="0" fontId="17" fillId="0" borderId="0"/>
    <xf numFmtId="167" fontId="23" fillId="0" borderId="0"/>
    <xf numFmtId="0" fontId="10" fillId="0" borderId="0"/>
    <xf numFmtId="0" fontId="6" fillId="0" borderId="0"/>
  </cellStyleXfs>
  <cellXfs count="441">
    <xf numFmtId="0" fontId="0" fillId="0" borderId="0" xfId="0"/>
    <xf numFmtId="0" fontId="1" fillId="0" borderId="0" xfId="0" applyFont="1" applyAlignment="1">
      <alignment horizontal="center" vertical="center"/>
    </xf>
    <xf numFmtId="0" fontId="7" fillId="0" borderId="0" xfId="0" applyFont="1"/>
    <xf numFmtId="0" fontId="0" fillId="0" borderId="0" xfId="0" applyAlignment="1">
      <alignment vertical="center"/>
    </xf>
    <xf numFmtId="0" fontId="2" fillId="0" borderId="0" xfId="0" applyFont="1"/>
    <xf numFmtId="0" fontId="7" fillId="2" borderId="0" xfId="0" applyFont="1" applyFill="1"/>
    <xf numFmtId="0" fontId="14" fillId="0" borderId="0" xfId="0" applyFont="1"/>
    <xf numFmtId="0" fontId="15" fillId="0" borderId="0" xfId="0" applyFont="1"/>
    <xf numFmtId="164" fontId="0" fillId="0" borderId="0" xfId="1" applyFont="1"/>
    <xf numFmtId="3" fontId="0" fillId="0" borderId="0" xfId="0" applyNumberFormat="1"/>
    <xf numFmtId="0" fontId="7" fillId="0" borderId="0" xfId="0" applyFont="1" applyAlignment="1">
      <alignment horizontal="center" vertical="center"/>
    </xf>
    <xf numFmtId="0" fontId="1" fillId="0" borderId="0" xfId="0" applyFont="1" applyAlignment="1">
      <alignment vertical="center"/>
    </xf>
    <xf numFmtId="0" fontId="14" fillId="0" borderId="0" xfId="0" applyFont="1" applyAlignment="1">
      <alignment vertical="center"/>
    </xf>
    <xf numFmtId="0" fontId="1" fillId="0" borderId="0" xfId="0" applyFont="1"/>
    <xf numFmtId="0" fontId="5" fillId="0" borderId="0" xfId="0" applyFont="1" applyAlignment="1">
      <alignment horizontal="justify" vertical="center"/>
    </xf>
    <xf numFmtId="0" fontId="19" fillId="2" borderId="8" xfId="0" applyFont="1" applyFill="1" applyBorder="1" applyAlignment="1">
      <alignment horizontal="center" vertical="center" wrapText="1"/>
    </xf>
    <xf numFmtId="0" fontId="19" fillId="0" borderId="8" xfId="0" applyFont="1" applyBorder="1" applyAlignment="1">
      <alignment horizontal="center" vertical="center" wrapText="1"/>
    </xf>
    <xf numFmtId="0" fontId="19" fillId="0" borderId="8" xfId="0" applyFont="1" applyFill="1" applyBorder="1" applyAlignment="1">
      <alignment horizontal="center" vertical="center" wrapText="1"/>
    </xf>
    <xf numFmtId="0" fontId="19" fillId="0" borderId="8" xfId="0" applyFont="1" applyBorder="1" applyAlignment="1">
      <alignment vertical="center" wrapText="1"/>
    </xf>
    <xf numFmtId="0" fontId="19" fillId="0" borderId="8" xfId="0" applyFont="1" applyBorder="1" applyAlignment="1">
      <alignment horizontal="left" vertical="center" wrapText="1"/>
    </xf>
    <xf numFmtId="0" fontId="19" fillId="0" borderId="8" xfId="0" applyFont="1" applyBorder="1" applyAlignment="1">
      <alignment horizontal="center" vertical="center"/>
    </xf>
    <xf numFmtId="3" fontId="21" fillId="0" borderId="8" xfId="0" applyNumberFormat="1" applyFont="1" applyBorder="1" applyAlignment="1">
      <alignment horizontal="center" vertical="center"/>
    </xf>
    <xf numFmtId="0" fontId="19" fillId="0" borderId="8" xfId="2" applyFont="1" applyFill="1" applyBorder="1" applyAlignment="1">
      <alignment horizontal="center" vertical="center" wrapText="1"/>
    </xf>
    <xf numFmtId="14" fontId="19" fillId="0" borderId="8" xfId="0" applyNumberFormat="1" applyFont="1" applyBorder="1" applyAlignment="1">
      <alignment horizontal="center" vertical="center" wrapText="1"/>
    </xf>
    <xf numFmtId="0" fontId="19" fillId="2" borderId="8" xfId="0" applyFont="1" applyFill="1" applyBorder="1" applyAlignment="1">
      <alignment horizontal="left" vertical="center" wrapText="1"/>
    </xf>
    <xf numFmtId="0" fontId="19" fillId="0" borderId="8" xfId="0" applyFont="1" applyFill="1" applyBorder="1" applyAlignment="1">
      <alignment horizontal="left" vertical="center" wrapText="1"/>
    </xf>
    <xf numFmtId="0" fontId="19" fillId="0" borderId="8" xfId="2" applyFont="1" applyBorder="1" applyAlignment="1">
      <alignment horizontal="center" vertical="center" wrapText="1"/>
    </xf>
    <xf numFmtId="0" fontId="19" fillId="0" borderId="8" xfId="6" applyFont="1" applyFill="1" applyBorder="1" applyAlignment="1">
      <alignment horizontal="center" vertical="center" wrapText="1"/>
    </xf>
    <xf numFmtId="1" fontId="19" fillId="0" borderId="8" xfId="2" applyNumberFormat="1" applyFont="1" applyFill="1" applyBorder="1" applyAlignment="1">
      <alignment horizontal="center" vertical="center" wrapText="1"/>
    </xf>
    <xf numFmtId="1" fontId="19" fillId="0" borderId="8" xfId="6" applyNumberFormat="1" applyFont="1" applyFill="1" applyBorder="1" applyAlignment="1">
      <alignment horizontal="center" vertical="center" wrapText="1"/>
    </xf>
    <xf numFmtId="1" fontId="19" fillId="0" borderId="8" xfId="9" applyNumberFormat="1" applyFont="1" applyFill="1" applyBorder="1" applyAlignment="1">
      <alignment horizontal="center" vertical="center" wrapText="1"/>
    </xf>
    <xf numFmtId="0" fontId="19" fillId="0" borderId="8" xfId="9" applyFont="1" applyFill="1" applyBorder="1" applyAlignment="1">
      <alignment horizontal="center" vertical="center" wrapText="1"/>
    </xf>
    <xf numFmtId="173" fontId="19" fillId="2" borderId="8" xfId="0" applyNumberFormat="1" applyFont="1" applyFill="1" applyBorder="1" applyAlignment="1">
      <alignment horizontal="center" vertical="center" wrapText="1"/>
    </xf>
    <xf numFmtId="14" fontId="19" fillId="2" borderId="8" xfId="0" applyNumberFormat="1" applyFont="1" applyFill="1" applyBorder="1" applyAlignment="1">
      <alignment horizontal="center" vertical="center" wrapText="1"/>
    </xf>
    <xf numFmtId="4" fontId="21" fillId="2" borderId="8" xfId="0" applyNumberFormat="1" applyFont="1" applyFill="1" applyBorder="1" applyAlignment="1">
      <alignment horizontal="center" vertical="center" wrapText="1"/>
    </xf>
    <xf numFmtId="4" fontId="21" fillId="2" borderId="8" xfId="0" applyNumberFormat="1" applyFont="1" applyFill="1" applyBorder="1" applyAlignment="1">
      <alignment horizontal="center" vertical="center"/>
    </xf>
    <xf numFmtId="3" fontId="21" fillId="0" borderId="8" xfId="2" applyNumberFormat="1" applyFont="1" applyBorder="1" applyAlignment="1">
      <alignment horizontal="center" vertical="center" wrapText="1"/>
    </xf>
    <xf numFmtId="0" fontId="21" fillId="0" borderId="8" xfId="2" applyFont="1" applyBorder="1" applyAlignment="1">
      <alignment horizontal="center" vertical="center" wrapText="1"/>
    </xf>
    <xf numFmtId="2" fontId="21" fillId="0" borderId="8" xfId="0" applyNumberFormat="1" applyFont="1" applyBorder="1" applyAlignment="1">
      <alignment horizontal="center" vertical="center"/>
    </xf>
    <xf numFmtId="3" fontId="21" fillId="2" borderId="8" xfId="0" applyNumberFormat="1" applyFont="1" applyFill="1" applyBorder="1" applyAlignment="1">
      <alignment horizontal="center" vertical="center"/>
    </xf>
    <xf numFmtId="3" fontId="21" fillId="2" borderId="8" xfId="0" applyNumberFormat="1" applyFont="1" applyFill="1" applyBorder="1" applyAlignment="1">
      <alignment horizontal="center" vertical="center" wrapText="1"/>
    </xf>
    <xf numFmtId="3" fontId="21" fillId="0" borderId="8" xfId="1" applyNumberFormat="1" applyFont="1" applyFill="1" applyBorder="1" applyAlignment="1">
      <alignment horizontal="center" vertical="center"/>
    </xf>
    <xf numFmtId="3" fontId="21" fillId="0" borderId="8" xfId="0" applyNumberFormat="1" applyFont="1" applyBorder="1" applyAlignment="1">
      <alignment horizontal="center" vertical="center" wrapText="1"/>
    </xf>
    <xf numFmtId="0" fontId="21" fillId="0" borderId="8" xfId="0" applyNumberFormat="1" applyFont="1" applyBorder="1" applyAlignment="1">
      <alignment horizontal="center" vertical="center" wrapText="1"/>
    </xf>
    <xf numFmtId="0" fontId="19" fillId="0" borderId="8" xfId="0" applyFont="1" applyBorder="1" applyAlignment="1">
      <alignment horizontal="center"/>
    </xf>
    <xf numFmtId="0" fontId="19" fillId="0" borderId="8" xfId="0" applyFont="1" applyBorder="1" applyAlignment="1">
      <alignment horizontal="center" wrapText="1"/>
    </xf>
    <xf numFmtId="0" fontId="20" fillId="0" borderId="0" xfId="0" applyFont="1" applyAlignment="1">
      <alignment vertical="center"/>
    </xf>
    <xf numFmtId="0" fontId="25" fillId="0" borderId="0" xfId="0" applyFont="1"/>
    <xf numFmtId="3" fontId="21" fillId="2" borderId="8" xfId="1" applyNumberFormat="1" applyFont="1" applyFill="1" applyBorder="1" applyAlignment="1">
      <alignment horizontal="center" vertical="center"/>
    </xf>
    <xf numFmtId="0" fontId="19" fillId="0" borderId="1" xfId="0" applyFont="1" applyBorder="1" applyAlignment="1">
      <alignment horizontal="center" vertical="center" wrapText="1"/>
    </xf>
    <xf numFmtId="2" fontId="21" fillId="2" borderId="8" xfId="0" applyNumberFormat="1" applyFont="1" applyFill="1" applyBorder="1" applyAlignment="1">
      <alignment horizontal="center" vertical="center" wrapText="1"/>
    </xf>
    <xf numFmtId="2" fontId="21" fillId="0" borderId="8" xfId="0" applyNumberFormat="1" applyFont="1" applyBorder="1" applyAlignment="1">
      <alignment horizontal="center" vertical="center" wrapText="1"/>
    </xf>
    <xf numFmtId="14" fontId="19" fillId="0" borderId="8" xfId="0" applyNumberFormat="1" applyFont="1" applyBorder="1" applyAlignment="1">
      <alignment horizontal="center" vertical="center"/>
    </xf>
    <xf numFmtId="3" fontId="19" fillId="0" borderId="8" xfId="0" quotePrefix="1" applyNumberFormat="1" applyFont="1" applyBorder="1" applyAlignment="1">
      <alignment horizontal="center" vertical="center" wrapText="1"/>
    </xf>
    <xf numFmtId="14" fontId="19" fillId="0" borderId="8" xfId="0" applyNumberFormat="1" applyFont="1" applyFill="1" applyBorder="1" applyAlignment="1">
      <alignment horizontal="center" vertical="center" wrapText="1"/>
    </xf>
    <xf numFmtId="3" fontId="21" fillId="2" borderId="8" xfId="2" applyNumberFormat="1" applyFont="1" applyFill="1" applyBorder="1" applyAlignment="1">
      <alignment horizontal="center" vertical="center"/>
    </xf>
    <xf numFmtId="0" fontId="24" fillId="0" borderId="0" xfId="0" applyFont="1" applyAlignment="1">
      <alignment vertical="center"/>
    </xf>
    <xf numFmtId="0" fontId="21" fillId="0" borderId="0" xfId="0" applyFont="1" applyAlignment="1">
      <alignment horizontal="center"/>
    </xf>
    <xf numFmtId="3" fontId="21" fillId="0" borderId="8" xfId="0" applyNumberFormat="1" applyFont="1" applyFill="1" applyBorder="1" applyAlignment="1">
      <alignment horizontal="center" vertical="center"/>
    </xf>
    <xf numFmtId="3" fontId="21" fillId="0" borderId="8" xfId="0" quotePrefix="1" applyNumberFormat="1" applyFont="1" applyBorder="1" applyAlignment="1">
      <alignment horizontal="center" vertical="center" wrapText="1"/>
    </xf>
    <xf numFmtId="0" fontId="21" fillId="0" borderId="8" xfId="0" applyFont="1" applyBorder="1" applyAlignment="1">
      <alignment horizontal="center" vertical="center"/>
    </xf>
    <xf numFmtId="4" fontId="21" fillId="0" borderId="8" xfId="0" applyNumberFormat="1" applyFont="1" applyBorder="1" applyAlignment="1">
      <alignment horizontal="center" vertical="center" wrapText="1"/>
    </xf>
    <xf numFmtId="3" fontId="21" fillId="9" borderId="8" xfId="0" applyNumberFormat="1" applyFont="1" applyFill="1" applyBorder="1" applyAlignment="1">
      <alignment horizontal="center" vertical="center"/>
    </xf>
    <xf numFmtId="0" fontId="19" fillId="0" borderId="0" xfId="0" applyFont="1" applyAlignment="1">
      <alignment horizontal="center" wrapText="1"/>
    </xf>
    <xf numFmtId="0" fontId="21" fillId="0" borderId="0" xfId="0" applyNumberFormat="1" applyFont="1" applyAlignment="1">
      <alignment horizontal="center"/>
    </xf>
    <xf numFmtId="2" fontId="21" fillId="0" borderId="0" xfId="0" applyNumberFormat="1" applyFont="1" applyAlignment="1">
      <alignment horizontal="center"/>
    </xf>
    <xf numFmtId="0" fontId="19" fillId="0" borderId="8" xfId="0" applyFont="1" applyFill="1" applyBorder="1" applyAlignment="1">
      <alignment horizontal="center" vertical="center"/>
    </xf>
    <xf numFmtId="164" fontId="0" fillId="0" borderId="0" xfId="0" applyNumberFormat="1"/>
    <xf numFmtId="4" fontId="21" fillId="0" borderId="8" xfId="1" applyNumberFormat="1" applyFont="1" applyBorder="1" applyAlignment="1">
      <alignment horizontal="center" vertical="center"/>
    </xf>
    <xf numFmtId="4" fontId="21" fillId="0" borderId="8" xfId="2" applyNumberFormat="1" applyFont="1" applyFill="1" applyBorder="1" applyAlignment="1">
      <alignment horizontal="center" vertical="center"/>
    </xf>
    <xf numFmtId="4" fontId="21" fillId="0" borderId="8" xfId="0" applyNumberFormat="1" applyFont="1" applyBorder="1" applyAlignment="1">
      <alignment vertical="center"/>
    </xf>
    <xf numFmtId="3" fontId="21" fillId="0" borderId="8" xfId="1" applyNumberFormat="1" applyFont="1" applyBorder="1" applyAlignment="1">
      <alignment horizontal="center" vertical="center"/>
    </xf>
    <xf numFmtId="0" fontId="19" fillId="0" borderId="1" xfId="0" applyFont="1" applyBorder="1" applyAlignment="1">
      <alignment horizontal="center" vertical="center"/>
    </xf>
    <xf numFmtId="38" fontId="21" fillId="0" borderId="8" xfId="0" applyNumberFormat="1" applyFont="1" applyBorder="1" applyAlignment="1">
      <alignment vertical="center"/>
    </xf>
    <xf numFmtId="38" fontId="21" fillId="0" borderId="8" xfId="0" applyNumberFormat="1" applyFont="1" applyBorder="1" applyAlignment="1">
      <alignment horizontal="center" vertical="center"/>
    </xf>
    <xf numFmtId="0" fontId="19" fillId="0" borderId="8" xfId="0" applyNumberFormat="1" applyFont="1" applyBorder="1" applyAlignment="1">
      <alignment horizontal="left" vertical="center" wrapText="1"/>
    </xf>
    <xf numFmtId="14" fontId="19" fillId="0" borderId="8" xfId="0" quotePrefix="1" applyNumberFormat="1" applyFont="1" applyFill="1" applyBorder="1" applyAlignment="1">
      <alignment horizontal="center" vertical="center" wrapText="1"/>
    </xf>
    <xf numFmtId="3" fontId="19" fillId="0" borderId="8" xfId="0" quotePrefix="1" applyNumberFormat="1" applyFont="1" applyFill="1" applyBorder="1" applyAlignment="1">
      <alignment horizontal="center" vertical="center" wrapText="1"/>
    </xf>
    <xf numFmtId="14" fontId="19" fillId="0" borderId="8" xfId="0" quotePrefix="1" applyNumberFormat="1" applyFont="1" applyBorder="1" applyAlignment="1">
      <alignment horizontal="center" vertical="center" wrapText="1"/>
    </xf>
    <xf numFmtId="0" fontId="19" fillId="0" borderId="8" xfId="0" quotePrefix="1" applyFont="1" applyBorder="1" applyAlignment="1">
      <alignment horizontal="center" vertical="center" wrapText="1"/>
    </xf>
    <xf numFmtId="0" fontId="0" fillId="0" borderId="8" xfId="0" applyBorder="1" applyAlignment="1">
      <alignment horizontal="center" vertical="center" wrapText="1"/>
    </xf>
    <xf numFmtId="3" fontId="21" fillId="0" borderId="8" xfId="2" applyNumberFormat="1" applyFont="1" applyFill="1" applyBorder="1" applyAlignment="1">
      <alignment horizontal="center" vertical="center" wrapText="1"/>
    </xf>
    <xf numFmtId="0" fontId="0" fillId="0" borderId="0" xfId="0" applyAlignment="1">
      <alignment horizontal="center"/>
    </xf>
    <xf numFmtId="0" fontId="19" fillId="0" borderId="8" xfId="2" applyFont="1" applyFill="1" applyBorder="1" applyAlignment="1">
      <alignment horizontal="center" vertical="center"/>
    </xf>
    <xf numFmtId="3" fontId="21" fillId="0" borderId="8" xfId="2" applyNumberFormat="1" applyFont="1" applyFill="1" applyBorder="1" applyAlignment="1">
      <alignment horizontal="center" vertical="center"/>
    </xf>
    <xf numFmtId="49" fontId="19" fillId="0" borderId="8" xfId="0" applyNumberFormat="1" applyFont="1" applyFill="1" applyBorder="1" applyAlignment="1">
      <alignment horizontal="center" wrapText="1"/>
    </xf>
    <xf numFmtId="0" fontId="19" fillId="0" borderId="8" xfId="0" applyFont="1" applyFill="1" applyBorder="1" applyAlignment="1">
      <alignment horizontal="center"/>
    </xf>
    <xf numFmtId="0" fontId="19" fillId="0" borderId="8" xfId="0" applyFont="1" applyFill="1" applyBorder="1" applyAlignment="1">
      <alignment horizontal="center" wrapText="1"/>
    </xf>
    <xf numFmtId="0" fontId="19" fillId="2" borderId="8" xfId="0" applyNumberFormat="1" applyFont="1" applyFill="1" applyBorder="1" applyAlignment="1">
      <alignment horizontal="center" vertical="center" wrapText="1"/>
    </xf>
    <xf numFmtId="1" fontId="19" fillId="2" borderId="8" xfId="0" applyNumberFormat="1" applyFont="1" applyFill="1" applyBorder="1" applyAlignment="1">
      <alignment horizontal="center" vertical="center" wrapText="1"/>
    </xf>
    <xf numFmtId="3" fontId="21" fillId="0" borderId="8" xfId="0" applyNumberFormat="1" applyFont="1" applyFill="1" applyBorder="1" applyAlignment="1">
      <alignment horizontal="center" vertical="center" wrapText="1"/>
    </xf>
    <xf numFmtId="14" fontId="19" fillId="2" borderId="8" xfId="0" applyNumberFormat="1" applyFont="1" applyFill="1" applyBorder="1" applyAlignment="1">
      <alignment horizontal="center" vertical="center"/>
    </xf>
    <xf numFmtId="1" fontId="19" fillId="0" borderId="8" xfId="4" applyNumberFormat="1" applyFont="1" applyFill="1" applyBorder="1" applyAlignment="1">
      <alignment horizontal="center" vertical="center" wrapText="1"/>
    </xf>
    <xf numFmtId="1" fontId="19" fillId="0" borderId="8" xfId="4" applyNumberFormat="1" applyFont="1" applyFill="1" applyBorder="1" applyAlignment="1">
      <alignment horizontal="center" vertical="center"/>
    </xf>
    <xf numFmtId="0" fontId="19" fillId="0" borderId="8" xfId="4" applyFont="1" applyFill="1" applyBorder="1" applyAlignment="1">
      <alignment horizontal="center" vertical="center"/>
    </xf>
    <xf numFmtId="168" fontId="19" fillId="0" borderId="8" xfId="7" applyNumberFormat="1" applyFont="1" applyFill="1" applyBorder="1" applyAlignment="1" applyProtection="1">
      <alignment horizontal="center" vertical="center" wrapText="1"/>
    </xf>
    <xf numFmtId="167" fontId="19" fillId="0" borderId="8" xfId="7" applyFont="1" applyBorder="1" applyAlignment="1">
      <alignment horizontal="center" vertical="center"/>
    </xf>
    <xf numFmtId="169" fontId="19" fillId="0" borderId="8" xfId="7" applyNumberFormat="1" applyFont="1" applyFill="1" applyBorder="1" applyAlignment="1">
      <alignment horizontal="center" wrapText="1"/>
    </xf>
    <xf numFmtId="3" fontId="21" fillId="0" borderId="8" xfId="0" applyNumberFormat="1" applyFont="1" applyFill="1" applyBorder="1" applyAlignment="1">
      <alignment horizontal="center"/>
    </xf>
    <xf numFmtId="3" fontId="21" fillId="0" borderId="8" xfId="0" applyNumberFormat="1" applyFont="1" applyBorder="1" applyAlignment="1">
      <alignment horizontal="center"/>
    </xf>
    <xf numFmtId="3" fontId="21" fillId="0" borderId="8" xfId="1" applyNumberFormat="1" applyFont="1" applyFill="1" applyBorder="1" applyAlignment="1">
      <alignment horizontal="center" vertical="center" wrapText="1"/>
    </xf>
    <xf numFmtId="3" fontId="21" fillId="0" borderId="8" xfId="1" quotePrefix="1" applyNumberFormat="1" applyFont="1" applyFill="1" applyBorder="1" applyAlignment="1">
      <alignment horizontal="center" vertical="center"/>
    </xf>
    <xf numFmtId="2" fontId="21" fillId="2" borderId="8" xfId="0" applyNumberFormat="1" applyFont="1" applyFill="1" applyBorder="1" applyAlignment="1">
      <alignment horizontal="center" vertical="center"/>
    </xf>
    <xf numFmtId="0" fontId="21" fillId="2" borderId="8" xfId="0" applyFont="1" applyFill="1" applyBorder="1" applyAlignment="1">
      <alignment horizontal="center" vertical="center"/>
    </xf>
    <xf numFmtId="4" fontId="21" fillId="2" borderId="8" xfId="2" applyNumberFormat="1" applyFont="1" applyFill="1" applyBorder="1" applyAlignment="1">
      <alignment horizontal="center" vertical="center" wrapText="1"/>
    </xf>
    <xf numFmtId="0" fontId="21" fillId="2" borderId="8" xfId="0" applyFont="1" applyFill="1" applyBorder="1" applyAlignment="1">
      <alignment vertical="center" wrapText="1"/>
    </xf>
    <xf numFmtId="0" fontId="21" fillId="2" borderId="8" xfId="3" applyFont="1" applyFill="1" applyBorder="1" applyAlignment="1">
      <alignment vertical="center" wrapText="1"/>
    </xf>
    <xf numFmtId="0" fontId="21" fillId="2" borderId="8" xfId="0" applyFont="1" applyFill="1" applyBorder="1" applyAlignment="1">
      <alignment horizontal="left" vertical="center" wrapText="1"/>
    </xf>
    <xf numFmtId="0" fontId="26" fillId="0" borderId="8" xfId="0" applyFont="1" applyBorder="1" applyAlignment="1">
      <alignment horizontal="center" vertical="center" wrapText="1"/>
    </xf>
    <xf numFmtId="0" fontId="26" fillId="0" borderId="0" xfId="0" applyFont="1" applyBorder="1" applyAlignment="1">
      <alignment horizontal="center" vertical="center" wrapText="1"/>
    </xf>
    <xf numFmtId="0" fontId="19" fillId="2" borderId="8" xfId="0" applyFont="1" applyFill="1" applyBorder="1" applyAlignment="1">
      <alignment horizontal="left" vertical="top" wrapText="1"/>
    </xf>
    <xf numFmtId="4" fontId="21" fillId="2" borderId="8" xfId="8" applyNumberFormat="1" applyFont="1" applyFill="1" applyBorder="1" applyAlignment="1">
      <alignment horizontal="center" vertical="center" wrapText="1"/>
    </xf>
    <xf numFmtId="166" fontId="21" fillId="0" borderId="8" xfId="1" applyNumberFormat="1" applyFont="1" applyFill="1" applyBorder="1" applyAlignment="1">
      <alignment horizontal="center" vertical="center" wrapText="1"/>
    </xf>
    <xf numFmtId="166" fontId="21" fillId="0" borderId="8" xfId="1" applyNumberFormat="1" applyFont="1" applyFill="1" applyBorder="1" applyAlignment="1">
      <alignment horizontal="center" vertical="center"/>
    </xf>
    <xf numFmtId="0" fontId="19" fillId="0" borderId="8" xfId="4" applyFont="1" applyFill="1" applyBorder="1" applyAlignment="1">
      <alignment horizontal="center" vertical="center" wrapText="1"/>
    </xf>
    <xf numFmtId="4" fontId="21" fillId="0" borderId="8" xfId="0" applyNumberFormat="1" applyFont="1" applyBorder="1" applyAlignment="1">
      <alignment horizontal="center" vertical="center"/>
    </xf>
    <xf numFmtId="4" fontId="21" fillId="0" borderId="8" xfId="0" applyNumberFormat="1" applyFont="1" applyFill="1" applyBorder="1" applyAlignment="1">
      <alignment horizontal="center" vertical="center" wrapText="1"/>
    </xf>
    <xf numFmtId="4" fontId="21" fillId="0" borderId="8" xfId="0" applyNumberFormat="1" applyFont="1" applyFill="1" applyBorder="1" applyAlignment="1">
      <alignment horizontal="center" vertical="center"/>
    </xf>
    <xf numFmtId="172" fontId="21" fillId="0" borderId="8" xfId="0" applyNumberFormat="1" applyFont="1" applyBorder="1" applyAlignment="1">
      <alignment horizontal="center" vertical="center"/>
    </xf>
    <xf numFmtId="167" fontId="19" fillId="0" borderId="8" xfId="7" applyFont="1" applyBorder="1" applyAlignment="1">
      <alignment horizontal="center" vertical="center" wrapText="1"/>
    </xf>
    <xf numFmtId="168" fontId="21" fillId="0" borderId="8" xfId="7" applyNumberFormat="1" applyFont="1" applyFill="1" applyBorder="1" applyAlignment="1">
      <alignment horizontal="center" vertical="center" wrapText="1"/>
    </xf>
    <xf numFmtId="168" fontId="21" fillId="0" borderId="8" xfId="7" applyNumberFormat="1" applyFont="1" applyFill="1" applyBorder="1" applyAlignment="1">
      <alignment horizontal="center" vertical="center"/>
    </xf>
    <xf numFmtId="167" fontId="21" fillId="8" borderId="8" xfId="7" applyFont="1" applyFill="1" applyBorder="1" applyAlignment="1">
      <alignment horizontal="center" vertical="center" wrapText="1"/>
    </xf>
    <xf numFmtId="169" fontId="19" fillId="0" borderId="8" xfId="7" applyNumberFormat="1" applyFont="1" applyFill="1" applyBorder="1" applyAlignment="1" applyProtection="1">
      <alignment horizontal="center" wrapText="1"/>
      <protection locked="0"/>
    </xf>
    <xf numFmtId="168" fontId="27" fillId="0" borderId="8" xfId="7" applyNumberFormat="1" applyFont="1" applyFill="1" applyBorder="1" applyAlignment="1" applyProtection="1">
      <alignment horizontal="center" vertical="center"/>
    </xf>
    <xf numFmtId="167" fontId="21" fillId="0" borderId="8" xfId="7" applyFont="1" applyBorder="1" applyAlignment="1">
      <alignment horizontal="center" vertical="center"/>
    </xf>
    <xf numFmtId="169" fontId="19" fillId="0" borderId="8" xfId="7" applyNumberFormat="1" applyFont="1" applyFill="1" applyBorder="1" applyAlignment="1" applyProtection="1">
      <alignment horizontal="center" wrapText="1"/>
    </xf>
    <xf numFmtId="168" fontId="21" fillId="0" borderId="8" xfId="7" applyNumberFormat="1" applyFont="1" applyFill="1" applyBorder="1" applyAlignment="1" applyProtection="1">
      <alignment horizontal="center" vertical="center"/>
    </xf>
    <xf numFmtId="169" fontId="19" fillId="8" borderId="8" xfId="7" applyNumberFormat="1" applyFont="1" applyFill="1" applyBorder="1" applyAlignment="1" applyProtection="1">
      <alignment horizontal="center" wrapText="1"/>
      <protection locked="0"/>
    </xf>
    <xf numFmtId="169" fontId="19" fillId="8" borderId="8" xfId="7" applyNumberFormat="1" applyFont="1" applyFill="1" applyBorder="1" applyAlignment="1">
      <alignment horizontal="center" wrapText="1"/>
    </xf>
    <xf numFmtId="168" fontId="27" fillId="8" borderId="8" xfId="7" applyNumberFormat="1" applyFont="1" applyFill="1" applyBorder="1" applyAlignment="1">
      <alignment horizontal="center" vertical="center" wrapText="1"/>
    </xf>
    <xf numFmtId="168" fontId="21" fillId="8" borderId="8" xfId="7" applyNumberFormat="1" applyFont="1" applyFill="1" applyBorder="1" applyAlignment="1" applyProtection="1">
      <alignment horizontal="center" vertical="center"/>
      <protection locked="0"/>
    </xf>
    <xf numFmtId="0" fontId="19" fillId="2" borderId="8" xfId="3" applyFont="1" applyFill="1" applyBorder="1" applyAlignment="1">
      <alignment horizontal="center" vertical="center" wrapText="1"/>
    </xf>
    <xf numFmtId="0" fontId="19" fillId="2" borderId="8" xfId="0" applyNumberFormat="1" applyFont="1" applyFill="1" applyBorder="1" applyAlignment="1" applyProtection="1">
      <alignment horizontal="center" vertical="center" wrapText="1"/>
    </xf>
    <xf numFmtId="165" fontId="19" fillId="2" borderId="8" xfId="0" applyNumberFormat="1" applyFont="1" applyFill="1" applyBorder="1" applyAlignment="1">
      <alignment horizontal="center" vertical="center" wrapText="1"/>
    </xf>
    <xf numFmtId="4" fontId="21" fillId="2" borderId="8" xfId="3" applyNumberFormat="1" applyFont="1" applyFill="1" applyBorder="1" applyAlignment="1">
      <alignment horizontal="center" vertical="center" wrapText="1"/>
    </xf>
    <xf numFmtId="2" fontId="21" fillId="2" borderId="8" xfId="0" quotePrefix="1" applyNumberFormat="1" applyFont="1" applyFill="1" applyBorder="1" applyAlignment="1">
      <alignment horizontal="center" vertical="center"/>
    </xf>
    <xf numFmtId="0" fontId="21" fillId="2" borderId="8" xfId="0" applyNumberFormat="1" applyFont="1" applyFill="1" applyBorder="1" applyAlignment="1">
      <alignment horizontal="center" vertical="center"/>
    </xf>
    <xf numFmtId="0" fontId="21" fillId="2" borderId="8" xfId="0" applyNumberFormat="1" applyFont="1" applyFill="1" applyBorder="1" applyAlignment="1">
      <alignment horizontal="center" vertical="center" wrapText="1"/>
    </xf>
    <xf numFmtId="0" fontId="21" fillId="0" borderId="8" xfId="0" applyNumberFormat="1" applyFont="1" applyBorder="1" applyAlignment="1">
      <alignment horizontal="center" vertical="center"/>
    </xf>
    <xf numFmtId="49" fontId="19" fillId="0" borderId="8" xfId="0" applyNumberFormat="1" applyFont="1" applyFill="1" applyBorder="1" applyAlignment="1">
      <alignment horizontal="center" vertical="center" wrapText="1"/>
    </xf>
    <xf numFmtId="0" fontId="21" fillId="0" borderId="8" xfId="0" applyFont="1" applyFill="1" applyBorder="1" applyAlignment="1">
      <alignment horizontal="center" vertical="center" wrapText="1"/>
    </xf>
    <xf numFmtId="0" fontId="21" fillId="2" borderId="8" xfId="0" applyFont="1" applyFill="1" applyBorder="1" applyAlignment="1">
      <alignment horizontal="center" vertical="center" wrapText="1"/>
    </xf>
    <xf numFmtId="0" fontId="21" fillId="0" borderId="8" xfId="0" applyFont="1" applyFill="1" applyBorder="1" applyAlignment="1">
      <alignment horizontal="center" vertical="center"/>
    </xf>
    <xf numFmtId="171" fontId="21" fillId="0" borderId="8" xfId="1" applyNumberFormat="1" applyFont="1" applyBorder="1" applyAlignment="1">
      <alignment horizontal="center" vertical="center"/>
    </xf>
    <xf numFmtId="0" fontId="21" fillId="0" borderId="8" xfId="0" applyFont="1" applyBorder="1" applyAlignment="1">
      <alignment horizontal="center" vertical="center" wrapText="1"/>
    </xf>
    <xf numFmtId="4" fontId="4" fillId="0" borderId="8" xfId="0" applyNumberFormat="1" applyFont="1" applyBorder="1" applyAlignment="1">
      <alignment horizontal="center" vertical="center"/>
    </xf>
    <xf numFmtId="4" fontId="21" fillId="0" borderId="8" xfId="0" applyNumberFormat="1" applyFont="1" applyBorder="1" applyAlignment="1">
      <alignment horizontal="center"/>
    </xf>
    <xf numFmtId="37" fontId="21" fillId="2" borderId="8" xfId="0" applyNumberFormat="1" applyFont="1" applyFill="1" applyBorder="1" applyAlignment="1">
      <alignment horizontal="center" vertical="center" wrapText="1"/>
    </xf>
    <xf numFmtId="37" fontId="21" fillId="0" borderId="8" xfId="0" applyNumberFormat="1" applyFont="1" applyBorder="1" applyAlignment="1">
      <alignment horizontal="center" vertical="center" wrapText="1"/>
    </xf>
    <xf numFmtId="0" fontId="19" fillId="0" borderId="8" xfId="0" applyFont="1" applyBorder="1" applyAlignment="1">
      <alignment horizontal="center" vertical="center" textRotation="90" wrapText="1"/>
    </xf>
    <xf numFmtId="0" fontId="19" fillId="0" borderId="8" xfId="0" applyFont="1" applyFill="1" applyBorder="1" applyAlignment="1">
      <alignment horizontal="center" vertical="center" textRotation="90" wrapText="1"/>
    </xf>
    <xf numFmtId="0" fontId="33" fillId="10" borderId="8" xfId="0" applyFont="1" applyFill="1" applyBorder="1" applyAlignment="1">
      <alignment horizontal="center" vertical="center"/>
    </xf>
    <xf numFmtId="3" fontId="31" fillId="10" borderId="8" xfId="0" applyNumberFormat="1" applyFont="1" applyFill="1" applyBorder="1" applyAlignment="1">
      <alignment horizontal="center" vertical="center"/>
    </xf>
    <xf numFmtId="0" fontId="29" fillId="0" borderId="8" xfId="0" applyFont="1" applyBorder="1" applyAlignment="1">
      <alignment horizontal="center" vertical="center"/>
    </xf>
    <xf numFmtId="0" fontId="29" fillId="2" borderId="8" xfId="0" applyFont="1" applyFill="1" applyBorder="1" applyAlignment="1">
      <alignment horizontal="center" vertical="center" wrapText="1"/>
    </xf>
    <xf numFmtId="0" fontId="29" fillId="0" borderId="8" xfId="0" applyFont="1" applyBorder="1" applyAlignment="1">
      <alignment horizontal="center" vertical="center" wrapText="1"/>
    </xf>
    <xf numFmtId="0" fontId="29" fillId="0" borderId="8" xfId="0" applyFont="1" applyFill="1" applyBorder="1" applyAlignment="1">
      <alignment horizontal="center" vertical="center"/>
    </xf>
    <xf numFmtId="0" fontId="29" fillId="0" borderId="0" xfId="0" applyFont="1" applyBorder="1" applyAlignment="1">
      <alignment horizontal="center" vertical="center"/>
    </xf>
    <xf numFmtId="0" fontId="29" fillId="0" borderId="0" xfId="0" applyFont="1" applyAlignment="1">
      <alignment horizontal="center" vertical="center"/>
    </xf>
    <xf numFmtId="0" fontId="29" fillId="0" borderId="1" xfId="0" applyFont="1" applyBorder="1" applyAlignment="1">
      <alignment horizontal="center" vertical="center"/>
    </xf>
    <xf numFmtId="0" fontId="21" fillId="2" borderId="1" xfId="0" applyFont="1" applyFill="1" applyBorder="1" applyAlignment="1">
      <alignment vertical="center" wrapText="1"/>
    </xf>
    <xf numFmtId="0" fontId="19" fillId="0" borderId="1" xfId="8" applyFont="1" applyBorder="1" applyAlignment="1">
      <alignment horizontal="center" vertical="center" wrapText="1"/>
    </xf>
    <xf numFmtId="3" fontId="21" fillId="0" borderId="1" xfId="8" applyNumberFormat="1" applyFont="1" applyBorder="1" applyAlignment="1">
      <alignment horizontal="center" vertical="center" wrapText="1"/>
    </xf>
    <xf numFmtId="0" fontId="21" fillId="0" borderId="1" xfId="8" applyFont="1" applyBorder="1" applyAlignment="1">
      <alignment horizontal="center" vertical="center" wrapText="1"/>
    </xf>
    <xf numFmtId="0" fontId="4" fillId="3" borderId="8" xfId="0" applyNumberFormat="1" applyFont="1" applyFill="1" applyBorder="1" applyAlignment="1">
      <alignment horizontal="center" vertical="center" wrapText="1"/>
    </xf>
    <xf numFmtId="2" fontId="4" fillId="3" borderId="8" xfId="0" applyNumberFormat="1" applyFont="1" applyFill="1" applyBorder="1" applyAlignment="1">
      <alignment horizontal="center" vertical="center" wrapText="1"/>
    </xf>
    <xf numFmtId="0" fontId="4" fillId="3" borderId="8" xfId="0" applyFont="1" applyFill="1" applyBorder="1" applyAlignment="1">
      <alignment vertical="center" wrapText="1"/>
    </xf>
    <xf numFmtId="0" fontId="4" fillId="3" borderId="8" xfId="0" applyFont="1" applyFill="1" applyBorder="1" applyAlignment="1">
      <alignment horizontal="center" vertical="center"/>
    </xf>
    <xf numFmtId="0" fontId="29" fillId="3" borderId="8" xfId="0" applyFont="1" applyFill="1" applyBorder="1" applyAlignment="1">
      <alignment horizontal="center" vertical="center" wrapText="1"/>
    </xf>
    <xf numFmtId="0" fontId="4" fillId="3" borderId="8" xfId="0" applyFont="1" applyFill="1" applyBorder="1" applyAlignment="1">
      <alignment horizontal="center" vertical="center" wrapText="1"/>
    </xf>
    <xf numFmtId="0" fontId="34" fillId="0" borderId="0" xfId="0" applyFont="1" applyAlignment="1">
      <alignment horizontal="center" vertical="center"/>
    </xf>
    <xf numFmtId="0" fontId="32" fillId="10" borderId="8" xfId="0" applyFont="1" applyFill="1" applyBorder="1" applyAlignment="1">
      <alignment horizontal="center" vertical="center" wrapText="1"/>
    </xf>
    <xf numFmtId="0" fontId="30" fillId="3" borderId="8" xfId="0" applyFont="1" applyFill="1" applyBorder="1" applyAlignment="1">
      <alignment horizontal="center" vertical="center" wrapText="1"/>
    </xf>
    <xf numFmtId="0" fontId="22" fillId="0" borderId="1" xfId="8" applyFont="1" applyBorder="1" applyAlignment="1">
      <alignment horizontal="left" vertical="center" wrapText="1"/>
    </xf>
    <xf numFmtId="0" fontId="22" fillId="0" borderId="8" xfId="0" applyFont="1" applyFill="1" applyBorder="1" applyAlignment="1">
      <alignment horizontal="left" vertical="center" wrapText="1"/>
    </xf>
    <xf numFmtId="0" fontId="22" fillId="2" borderId="8" xfId="0" applyFont="1" applyFill="1" applyBorder="1" applyAlignment="1">
      <alignment horizontal="left" vertical="center" wrapText="1"/>
    </xf>
    <xf numFmtId="0" fontId="22" fillId="0" borderId="8" xfId="0" applyFont="1" applyBorder="1" applyAlignment="1">
      <alignment horizontal="left" vertical="center" wrapText="1"/>
    </xf>
    <xf numFmtId="0" fontId="22" fillId="0" borderId="8" xfId="0" applyFont="1" applyBorder="1" applyAlignment="1">
      <alignment horizontal="left" vertical="center"/>
    </xf>
    <xf numFmtId="2" fontId="22" fillId="0" borderId="8" xfId="0" applyNumberFormat="1" applyFont="1" applyBorder="1" applyAlignment="1">
      <alignment horizontal="left" vertical="center" wrapText="1"/>
    </xf>
    <xf numFmtId="0" fontId="22" fillId="2" borderId="8" xfId="3" applyFont="1" applyFill="1" applyBorder="1" applyAlignment="1">
      <alignment horizontal="left" vertical="center" wrapText="1"/>
    </xf>
    <xf numFmtId="0" fontId="22" fillId="2" borderId="8" xfId="2" applyFont="1" applyFill="1" applyBorder="1" applyAlignment="1">
      <alignment horizontal="left" vertical="center" wrapText="1"/>
    </xf>
    <xf numFmtId="49" fontId="22" fillId="0" borderId="8" xfId="0" applyNumberFormat="1" applyFont="1" applyFill="1" applyBorder="1" applyAlignment="1">
      <alignment horizontal="left" vertical="center" wrapText="1"/>
    </xf>
    <xf numFmtId="0" fontId="22" fillId="0" borderId="8" xfId="0" applyFont="1" applyFill="1" applyBorder="1" applyAlignment="1">
      <alignment horizontal="left" vertical="center"/>
    </xf>
    <xf numFmtId="0" fontId="22" fillId="2" borderId="8" xfId="0" applyFont="1" applyFill="1" applyBorder="1" applyAlignment="1">
      <alignment horizontal="left" vertical="center"/>
    </xf>
    <xf numFmtId="0" fontId="22" fillId="0" borderId="8" xfId="0" applyFont="1" applyFill="1" applyBorder="1" applyAlignment="1">
      <alignment horizontal="left" vertical="top" wrapText="1"/>
    </xf>
    <xf numFmtId="0" fontId="22" fillId="0" borderId="8" xfId="2" applyFont="1" applyBorder="1" applyAlignment="1">
      <alignment horizontal="left" vertical="center" wrapText="1"/>
    </xf>
    <xf numFmtId="0" fontId="22" fillId="0" borderId="8" xfId="2" applyFont="1" applyFill="1" applyBorder="1" applyAlignment="1">
      <alignment horizontal="left" vertical="center" wrapText="1"/>
    </xf>
    <xf numFmtId="4" fontId="22" fillId="2" borderId="8" xfId="0" applyNumberFormat="1" applyFont="1" applyFill="1" applyBorder="1" applyAlignment="1">
      <alignment horizontal="left" vertical="center" wrapText="1"/>
    </xf>
    <xf numFmtId="1" fontId="22" fillId="2" borderId="8" xfId="0" applyNumberFormat="1" applyFont="1" applyFill="1" applyBorder="1" applyAlignment="1">
      <alignment horizontal="left" vertical="center" wrapText="1"/>
    </xf>
    <xf numFmtId="0" fontId="22" fillId="0" borderId="8" xfId="4" applyFont="1" applyFill="1" applyBorder="1" applyAlignment="1">
      <alignment horizontal="left" vertical="center"/>
    </xf>
    <xf numFmtId="167" fontId="22" fillId="0" borderId="8" xfId="7" applyFont="1" applyFill="1" applyBorder="1" applyAlignment="1">
      <alignment horizontal="left" vertical="center" wrapText="1"/>
    </xf>
    <xf numFmtId="170" fontId="22" fillId="0" borderId="8" xfId="7" applyNumberFormat="1" applyFont="1" applyFill="1" applyBorder="1" applyAlignment="1">
      <alignment horizontal="left" vertical="center" wrapText="1"/>
    </xf>
    <xf numFmtId="167" fontId="22" fillId="8" borderId="8" xfId="7" applyFont="1" applyFill="1" applyBorder="1" applyAlignment="1">
      <alignment horizontal="left" vertical="center" wrapText="1"/>
    </xf>
    <xf numFmtId="0" fontId="22" fillId="9" borderId="8" xfId="0" applyFont="1" applyFill="1" applyBorder="1" applyAlignment="1">
      <alignment horizontal="left"/>
    </xf>
    <xf numFmtId="0" fontId="22" fillId="2" borderId="8" xfId="0" applyFont="1" applyFill="1" applyBorder="1" applyAlignment="1">
      <alignment horizontal="left" wrapText="1"/>
    </xf>
    <xf numFmtId="0" fontId="22" fillId="2" borderId="8" xfId="0" applyFont="1" applyFill="1" applyBorder="1" applyAlignment="1">
      <alignment horizontal="left"/>
    </xf>
    <xf numFmtId="0" fontId="22" fillId="9" borderId="8" xfId="0" applyFont="1" applyFill="1" applyBorder="1" applyAlignment="1">
      <alignment horizontal="left" wrapText="1"/>
    </xf>
    <xf numFmtId="0" fontId="22" fillId="0" borderId="0" xfId="0" applyFont="1" applyBorder="1" applyAlignment="1">
      <alignment horizontal="left" wrapText="1"/>
    </xf>
    <xf numFmtId="0" fontId="22" fillId="0" borderId="0" xfId="0" applyFont="1" applyAlignment="1">
      <alignment horizontal="left" wrapText="1"/>
    </xf>
    <xf numFmtId="0" fontId="21" fillId="0" borderId="1" xfId="0" applyFont="1" applyBorder="1" applyAlignment="1">
      <alignment horizontal="center" vertical="center" wrapText="1"/>
    </xf>
    <xf numFmtId="14" fontId="21" fillId="0" borderId="8" xfId="0" applyNumberFormat="1" applyFont="1" applyBorder="1" applyAlignment="1">
      <alignment horizontal="center" vertical="center"/>
    </xf>
    <xf numFmtId="0" fontId="21" fillId="2" borderId="8" xfId="3" applyFont="1" applyFill="1" applyBorder="1" applyAlignment="1">
      <alignment horizontal="center" vertical="center" wrapText="1"/>
    </xf>
    <xf numFmtId="0" fontId="21" fillId="2" borderId="8" xfId="2" applyFont="1" applyFill="1" applyBorder="1" applyAlignment="1">
      <alignment horizontal="center" vertical="center" wrapText="1"/>
    </xf>
    <xf numFmtId="49" fontId="21" fillId="0" borderId="8" xfId="0" applyNumberFormat="1" applyFont="1" applyFill="1" applyBorder="1" applyAlignment="1" applyProtection="1">
      <alignment horizontal="center" vertical="center" wrapText="1"/>
    </xf>
    <xf numFmtId="0" fontId="21" fillId="0" borderId="8" xfId="2" applyFont="1" applyFill="1" applyBorder="1" applyAlignment="1">
      <alignment horizontal="center" vertical="center" wrapText="1"/>
    </xf>
    <xf numFmtId="0" fontId="21" fillId="0" borderId="8" xfId="0" applyFont="1" applyBorder="1" applyAlignment="1">
      <alignment horizontal="center"/>
    </xf>
    <xf numFmtId="0" fontId="21" fillId="0" borderId="8" xfId="0" applyFont="1" applyBorder="1" applyAlignment="1">
      <alignment horizontal="center" wrapText="1"/>
    </xf>
    <xf numFmtId="14" fontId="21" fillId="2" borderId="8" xfId="0" applyNumberFormat="1" applyFont="1" applyFill="1" applyBorder="1" applyAlignment="1">
      <alignment horizontal="center" vertical="center" wrapText="1"/>
    </xf>
    <xf numFmtId="1" fontId="21" fillId="2" borderId="8" xfId="0" applyNumberFormat="1" applyFont="1" applyFill="1" applyBorder="1" applyAlignment="1">
      <alignment horizontal="center" vertical="center" wrapText="1"/>
    </xf>
    <xf numFmtId="1" fontId="21" fillId="0" borderId="8" xfId="4" applyNumberFormat="1" applyFont="1" applyFill="1" applyBorder="1" applyAlignment="1">
      <alignment horizontal="center" vertical="center" wrapText="1"/>
    </xf>
    <xf numFmtId="168" fontId="21" fillId="0" borderId="8" xfId="7" applyNumberFormat="1" applyFont="1" applyFill="1" applyBorder="1" applyAlignment="1" applyProtection="1">
      <alignment horizontal="center" vertical="center" wrapText="1"/>
    </xf>
    <xf numFmtId="169" fontId="21" fillId="0" borderId="8" xfId="7" applyNumberFormat="1" applyFont="1" applyFill="1" applyBorder="1" applyAlignment="1" applyProtection="1">
      <alignment horizontal="center" vertical="center" wrapText="1"/>
    </xf>
    <xf numFmtId="168" fontId="21" fillId="8" borderId="8" xfId="7" applyNumberFormat="1" applyFont="1" applyFill="1" applyBorder="1" applyAlignment="1" applyProtection="1">
      <alignment horizontal="center" vertical="center"/>
    </xf>
    <xf numFmtId="0" fontId="21" fillId="0" borderId="0" xfId="0" applyFont="1" applyBorder="1" applyAlignment="1">
      <alignment horizontal="center" wrapText="1"/>
    </xf>
    <xf numFmtId="0" fontId="21" fillId="0" borderId="0" xfId="0" applyFont="1" applyAlignment="1">
      <alignment horizontal="center" wrapText="1"/>
    </xf>
    <xf numFmtId="0" fontId="33" fillId="2" borderId="0" xfId="0" applyFont="1" applyFill="1" applyBorder="1" applyAlignment="1">
      <alignment horizontal="center" vertical="center"/>
    </xf>
    <xf numFmtId="0" fontId="32" fillId="2" borderId="0" xfId="0" applyFont="1" applyFill="1" applyBorder="1" applyAlignment="1">
      <alignment horizontal="center" vertical="center" wrapText="1"/>
    </xf>
    <xf numFmtId="0" fontId="33" fillId="2" borderId="0" xfId="0" applyFont="1" applyFill="1" applyBorder="1" applyAlignment="1">
      <alignment horizontal="center" vertical="center" wrapText="1"/>
    </xf>
    <xf numFmtId="0" fontId="28" fillId="2" borderId="0" xfId="0" applyFont="1" applyFill="1" applyBorder="1" applyAlignment="1">
      <alignment horizontal="left" vertical="center" wrapText="1"/>
    </xf>
    <xf numFmtId="0" fontId="3" fillId="2" borderId="0" xfId="0" applyFont="1" applyFill="1" applyBorder="1" applyAlignment="1">
      <alignment horizontal="center" vertical="center" wrapText="1"/>
    </xf>
    <xf numFmtId="0" fontId="31" fillId="2" borderId="0" xfId="0" applyFont="1" applyFill="1" applyBorder="1" applyAlignment="1">
      <alignment horizontal="center" vertical="center" wrapText="1"/>
    </xf>
    <xf numFmtId="3" fontId="31" fillId="2" borderId="0" xfId="0" applyNumberFormat="1" applyFont="1" applyFill="1" applyBorder="1" applyAlignment="1">
      <alignment horizontal="center" vertical="center"/>
    </xf>
    <xf numFmtId="0" fontId="0" fillId="2" borderId="0" xfId="0" applyFill="1"/>
    <xf numFmtId="3" fontId="0" fillId="2" borderId="0" xfId="0" applyNumberFormat="1" applyFill="1"/>
    <xf numFmtId="0" fontId="33" fillId="10" borderId="12" xfId="0" applyFont="1" applyFill="1" applyBorder="1" applyAlignment="1">
      <alignment horizontal="center" vertical="center" wrapText="1"/>
    </xf>
    <xf numFmtId="0" fontId="28" fillId="10" borderId="12" xfId="0" applyFont="1" applyFill="1" applyBorder="1" applyAlignment="1">
      <alignment horizontal="left" vertical="center" wrapText="1"/>
    </xf>
    <xf numFmtId="0" fontId="3" fillId="10" borderId="12" xfId="0" applyFont="1" applyFill="1" applyBorder="1" applyAlignment="1">
      <alignment horizontal="center" vertical="center" wrapText="1"/>
    </xf>
    <xf numFmtId="0" fontId="31" fillId="10" borderId="11" xfId="0" applyFont="1" applyFill="1" applyBorder="1" applyAlignment="1">
      <alignment horizontal="center" vertical="center" wrapText="1"/>
    </xf>
    <xf numFmtId="0" fontId="24" fillId="0" borderId="8" xfId="0" applyFont="1" applyBorder="1" applyAlignment="1">
      <alignment horizontal="center" vertical="center"/>
    </xf>
    <xf numFmtId="0" fontId="26" fillId="0" borderId="8" xfId="0" applyFont="1" applyBorder="1" applyAlignment="1">
      <alignment horizontal="center" vertical="center"/>
    </xf>
    <xf numFmtId="0" fontId="8" fillId="0" borderId="8" xfId="0" applyFont="1" applyBorder="1" applyAlignment="1">
      <alignment horizontal="center"/>
    </xf>
    <xf numFmtId="0" fontId="24" fillId="0" borderId="8" xfId="0" applyFont="1" applyBorder="1" applyAlignment="1">
      <alignment horizontal="center"/>
    </xf>
    <xf numFmtId="2" fontId="21" fillId="0" borderId="8" xfId="0" applyNumberFormat="1" applyFont="1" applyBorder="1" applyAlignment="1">
      <alignment horizontal="center"/>
    </xf>
    <xf numFmtId="4" fontId="21" fillId="0" borderId="8" xfId="2" applyNumberFormat="1" applyFont="1" applyFill="1" applyBorder="1" applyAlignment="1">
      <alignment horizontal="center" vertical="center" wrapText="1"/>
    </xf>
    <xf numFmtId="3" fontId="21" fillId="0" borderId="0" xfId="0" applyNumberFormat="1" applyFont="1" applyAlignment="1">
      <alignment horizontal="center"/>
    </xf>
    <xf numFmtId="14" fontId="19" fillId="2" borderId="8" xfId="2" applyNumberFormat="1" applyFont="1" applyFill="1" applyBorder="1" applyAlignment="1">
      <alignment horizontal="center" vertical="center" wrapText="1"/>
    </xf>
    <xf numFmtId="1" fontId="19" fillId="0" borderId="8" xfId="0" applyNumberFormat="1" applyFont="1" applyFill="1" applyBorder="1" applyAlignment="1">
      <alignment horizontal="center" vertical="center" wrapText="1"/>
    </xf>
    <xf numFmtId="0" fontId="22" fillId="0" borderId="0" xfId="0" applyFont="1" applyBorder="1" applyAlignment="1">
      <alignment horizontal="left" vertical="center"/>
    </xf>
    <xf numFmtId="0" fontId="22" fillId="0" borderId="9" xfId="0" applyFont="1" applyBorder="1" applyAlignment="1">
      <alignment horizontal="left" vertical="center"/>
    </xf>
    <xf numFmtId="3" fontId="21" fillId="0" borderId="8" xfId="0" applyNumberFormat="1" applyFont="1" applyBorder="1" applyAlignment="1">
      <alignment horizontal="center"/>
    </xf>
    <xf numFmtId="0" fontId="40" fillId="12" borderId="0" xfId="0" applyFont="1" applyFill="1"/>
    <xf numFmtId="0" fontId="41" fillId="3" borderId="6" xfId="0" applyFont="1" applyFill="1" applyBorder="1" applyAlignment="1">
      <alignment horizontal="center" vertical="center"/>
    </xf>
    <xf numFmtId="0" fontId="42" fillId="3" borderId="4" xfId="0" applyFont="1" applyFill="1" applyBorder="1" applyAlignment="1">
      <alignment horizontal="center" vertical="center" wrapText="1"/>
    </xf>
    <xf numFmtId="0" fontId="41" fillId="3" borderId="4"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41" fillId="3" borderId="4" xfId="0" applyNumberFormat="1" applyFont="1" applyFill="1" applyBorder="1" applyAlignment="1">
      <alignment horizontal="center" vertical="center" wrapText="1"/>
    </xf>
    <xf numFmtId="2" fontId="41" fillId="3" borderId="4" xfId="0" applyNumberFormat="1" applyFont="1" applyFill="1" applyBorder="1" applyAlignment="1">
      <alignment horizontal="center" vertical="center" wrapText="1"/>
    </xf>
    <xf numFmtId="0" fontId="42" fillId="0" borderId="4" xfId="0" applyFont="1" applyBorder="1" applyAlignment="1">
      <alignment horizontal="center" vertical="center"/>
    </xf>
    <xf numFmtId="0" fontId="41" fillId="13" borderId="4" xfId="0" applyFont="1" applyFill="1" applyBorder="1" applyAlignment="1">
      <alignment horizontal="center" vertical="center"/>
    </xf>
    <xf numFmtId="0" fontId="41" fillId="13" borderId="5" xfId="0" applyFont="1" applyFill="1" applyBorder="1" applyAlignment="1">
      <alignment horizontal="center" vertical="center"/>
    </xf>
    <xf numFmtId="0" fontId="7" fillId="2" borderId="1" xfId="0" applyFont="1" applyFill="1" applyBorder="1" applyAlignment="1">
      <alignment horizontal="center" vertical="center" wrapText="1"/>
    </xf>
    <xf numFmtId="0" fontId="19" fillId="0" borderId="1" xfId="0" applyFont="1" applyBorder="1" applyAlignment="1">
      <alignment vertical="center"/>
    </xf>
    <xf numFmtId="0" fontId="24" fillId="0" borderId="1" xfId="0" applyFont="1" applyBorder="1" applyAlignment="1">
      <alignment vertical="center"/>
    </xf>
    <xf numFmtId="3" fontId="21" fillId="2" borderId="1" xfId="8" applyNumberFormat="1" applyFont="1" applyFill="1" applyBorder="1" applyAlignment="1">
      <alignment horizontal="center" vertical="center" wrapText="1"/>
    </xf>
    <xf numFmtId="14" fontId="19" fillId="0" borderId="8" xfId="0" applyNumberFormat="1" applyFont="1" applyFill="1" applyBorder="1" applyAlignment="1">
      <alignment horizontal="center" vertical="center"/>
    </xf>
    <xf numFmtId="0" fontId="19" fillId="0" borderId="8" xfId="0" applyFont="1" applyBorder="1" applyAlignment="1">
      <alignment vertical="center"/>
    </xf>
    <xf numFmtId="3" fontId="21" fillId="2" borderId="8" xfId="8" applyNumberFormat="1" applyFont="1" applyFill="1" applyBorder="1" applyAlignment="1">
      <alignment horizontal="center" vertical="center" wrapText="1"/>
    </xf>
    <xf numFmtId="14" fontId="19" fillId="0" borderId="8" xfId="0" quotePrefix="1" applyNumberFormat="1" applyFont="1" applyFill="1" applyBorder="1" applyAlignment="1">
      <alignment horizontal="center" vertical="center"/>
    </xf>
    <xf numFmtId="0" fontId="24" fillId="0" borderId="8" xfId="0" applyFont="1" applyBorder="1"/>
    <xf numFmtId="3" fontId="19" fillId="0" borderId="8" xfId="0" applyNumberFormat="1" applyFont="1" applyBorder="1" applyAlignment="1">
      <alignment horizontal="center" vertical="center"/>
    </xf>
    <xf numFmtId="3" fontId="19" fillId="0" borderId="8" xfId="0" applyNumberFormat="1" applyFont="1" applyBorder="1" applyAlignment="1">
      <alignment horizontal="center" vertical="center" wrapText="1"/>
    </xf>
    <xf numFmtId="3" fontId="19" fillId="0" borderId="8" xfId="0" quotePrefix="1" applyNumberFormat="1" applyFont="1" applyBorder="1" applyAlignment="1">
      <alignment horizontal="center" vertical="center"/>
    </xf>
    <xf numFmtId="3" fontId="19" fillId="0" borderId="8" xfId="0" applyNumberFormat="1" applyFont="1" applyFill="1" applyBorder="1" applyAlignment="1">
      <alignment horizontal="center" vertical="center" wrapText="1"/>
    </xf>
    <xf numFmtId="3" fontId="19" fillId="0" borderId="8" xfId="0" quotePrefix="1" applyNumberFormat="1" applyFont="1" applyFill="1" applyBorder="1" applyAlignment="1">
      <alignment horizontal="center" vertical="center"/>
    </xf>
    <xf numFmtId="14" fontId="19" fillId="0" borderId="8" xfId="0" quotePrefix="1" applyNumberFormat="1" applyFont="1" applyBorder="1" applyAlignment="1">
      <alignment horizontal="center" vertical="center"/>
    </xf>
    <xf numFmtId="3" fontId="29" fillId="0" borderId="8" xfId="0" applyNumberFormat="1" applyFont="1" applyBorder="1" applyAlignment="1">
      <alignment horizontal="center" vertical="center"/>
    </xf>
    <xf numFmtId="3" fontId="19" fillId="0" borderId="8" xfId="0" applyNumberFormat="1" applyFont="1" applyFill="1" applyBorder="1" applyAlignment="1">
      <alignment horizontal="center" vertical="center"/>
    </xf>
    <xf numFmtId="0" fontId="19" fillId="0" borderId="8" xfId="0" quotePrefix="1" applyFont="1" applyBorder="1" applyAlignment="1">
      <alignment horizontal="center" vertical="center"/>
    </xf>
    <xf numFmtId="1" fontId="19" fillId="0" borderId="8" xfId="0" applyNumberFormat="1" applyFont="1" applyBorder="1" applyAlignment="1">
      <alignment horizontal="center" vertical="center"/>
    </xf>
    <xf numFmtId="1" fontId="29" fillId="0" borderId="8" xfId="0" applyNumberFormat="1" applyFont="1" applyBorder="1" applyAlignment="1">
      <alignment horizontal="center" vertical="center"/>
    </xf>
    <xf numFmtId="0" fontId="19" fillId="2" borderId="8" xfId="0" applyFont="1" applyFill="1" applyBorder="1" applyAlignment="1">
      <alignment horizontal="center" vertical="center"/>
    </xf>
    <xf numFmtId="14" fontId="19" fillId="2" borderId="8" xfId="0" applyNumberFormat="1" applyFont="1" applyFill="1" applyBorder="1" applyAlignment="1">
      <alignment vertical="center" wrapText="1"/>
    </xf>
    <xf numFmtId="3" fontId="21" fillId="0" borderId="8" xfId="1" applyNumberFormat="1" applyFont="1" applyBorder="1" applyAlignment="1">
      <alignment horizontal="right" vertical="center"/>
    </xf>
    <xf numFmtId="0" fontId="43" fillId="0" borderId="8" xfId="0" applyFont="1" applyFill="1" applyBorder="1" applyAlignment="1">
      <alignment horizontal="center" vertical="center" wrapText="1"/>
    </xf>
    <xf numFmtId="0" fontId="19" fillId="0" borderId="8" xfId="0" applyFont="1" applyBorder="1"/>
    <xf numFmtId="0" fontId="43" fillId="0" borderId="8" xfId="0" applyFont="1" applyBorder="1" applyAlignment="1">
      <alignment horizontal="center" vertical="center" wrapText="1"/>
    </xf>
    <xf numFmtId="0" fontId="24" fillId="0" borderId="8" xfId="0" applyFont="1" applyBorder="1" applyAlignment="1">
      <alignment vertical="center"/>
    </xf>
    <xf numFmtId="167" fontId="21" fillId="14" borderId="8" xfId="7" applyFont="1" applyFill="1" applyBorder="1" applyAlignment="1">
      <alignment horizontal="center" vertical="center" wrapText="1"/>
    </xf>
    <xf numFmtId="169" fontId="19" fillId="0" borderId="8" xfId="7" applyNumberFormat="1" applyFont="1" applyFill="1" applyBorder="1" applyAlignment="1" applyProtection="1">
      <alignment horizontal="center" vertical="center" wrapText="1"/>
    </xf>
    <xf numFmtId="169" fontId="19" fillId="0" borderId="8" xfId="7" applyNumberFormat="1" applyFont="1" applyFill="1" applyBorder="1" applyAlignment="1" applyProtection="1">
      <alignment horizontal="center"/>
      <protection locked="0"/>
    </xf>
    <xf numFmtId="167" fontId="21" fillId="2" borderId="8" xfId="7" applyFont="1" applyFill="1" applyBorder="1" applyAlignment="1">
      <alignment horizontal="center" vertical="center"/>
    </xf>
    <xf numFmtId="169" fontId="19" fillId="0" borderId="8" xfId="7" applyNumberFormat="1" applyFont="1" applyFill="1" applyBorder="1" applyAlignment="1" applyProtection="1">
      <alignment horizontal="center"/>
    </xf>
    <xf numFmtId="168" fontId="19" fillId="8" borderId="8" xfId="7" applyNumberFormat="1" applyFont="1" applyFill="1" applyBorder="1" applyAlignment="1" applyProtection="1">
      <alignment horizontal="center" vertical="center"/>
    </xf>
    <xf numFmtId="169" fontId="19" fillId="8" borderId="8" xfId="7" applyNumberFormat="1" applyFont="1" applyFill="1" applyBorder="1" applyAlignment="1" applyProtection="1">
      <alignment horizontal="center"/>
      <protection locked="0"/>
    </xf>
    <xf numFmtId="168" fontId="21" fillId="8" borderId="8" xfId="7" applyNumberFormat="1" applyFont="1" applyFill="1" applyBorder="1" applyAlignment="1">
      <alignment horizontal="center" vertical="center" wrapText="1"/>
    </xf>
    <xf numFmtId="168" fontId="19" fillId="0" borderId="8" xfId="7" applyNumberFormat="1" applyFont="1" applyFill="1" applyBorder="1" applyAlignment="1" applyProtection="1">
      <alignment horizontal="center" vertical="center"/>
    </xf>
    <xf numFmtId="0" fontId="44" fillId="0" borderId="8" xfId="0" applyFont="1" applyBorder="1" applyAlignment="1">
      <alignment horizontal="center" vertical="center" wrapText="1"/>
    </xf>
    <xf numFmtId="3" fontId="21" fillId="2" borderId="8" xfId="2" applyNumberFormat="1" applyFont="1" applyFill="1" applyBorder="1" applyAlignment="1">
      <alignment horizontal="center" vertical="center" wrapText="1"/>
    </xf>
    <xf numFmtId="0" fontId="8" fillId="2" borderId="8" xfId="0" applyFont="1" applyFill="1" applyBorder="1" applyAlignment="1">
      <alignment horizontal="left" vertical="center" wrapText="1"/>
    </xf>
    <xf numFmtId="0" fontId="8" fillId="0" borderId="8" xfId="0" applyFont="1" applyBorder="1" applyAlignment="1">
      <alignment horizontal="left" vertical="center" wrapText="1"/>
    </xf>
    <xf numFmtId="0" fontId="8" fillId="0" borderId="8" xfId="0" applyFont="1" applyBorder="1" applyAlignment="1">
      <alignment horizontal="left" vertical="top" wrapText="1"/>
    </xf>
    <xf numFmtId="2" fontId="21" fillId="0" borderId="8" xfId="0" applyNumberFormat="1" applyFont="1" applyBorder="1" applyAlignment="1">
      <alignment vertical="center"/>
    </xf>
    <xf numFmtId="2" fontId="21" fillId="0" borderId="8" xfId="0" applyNumberFormat="1" applyFont="1" applyBorder="1"/>
    <xf numFmtId="174" fontId="21" fillId="0" borderId="8" xfId="0" applyNumberFormat="1" applyFont="1" applyBorder="1" applyAlignment="1">
      <alignment horizontal="center" vertical="center"/>
    </xf>
    <xf numFmtId="0" fontId="21" fillId="2" borderId="8" xfId="0" applyFont="1" applyFill="1" applyBorder="1"/>
    <xf numFmtId="0" fontId="22" fillId="0" borderId="8" xfId="0" applyFont="1" applyBorder="1" applyAlignment="1">
      <alignment horizontal="justify" vertical="center"/>
    </xf>
    <xf numFmtId="0" fontId="21" fillId="0" borderId="8" xfId="0" applyFont="1" applyBorder="1" applyAlignment="1">
      <alignment horizontal="justify" vertical="center"/>
    </xf>
    <xf numFmtId="0" fontId="21" fillId="0" borderId="8" xfId="0" applyFont="1" applyBorder="1"/>
    <xf numFmtId="3" fontId="21" fillId="0" borderId="8" xfId="0" applyNumberFormat="1" applyFont="1" applyBorder="1" applyAlignment="1">
      <alignment horizontal="right" vertical="center"/>
    </xf>
    <xf numFmtId="0" fontId="19" fillId="2" borderId="8" xfId="2" applyFont="1" applyFill="1" applyBorder="1" applyAlignment="1">
      <alignment horizontal="center" vertical="center" wrapText="1"/>
    </xf>
    <xf numFmtId="14" fontId="19" fillId="2" borderId="8" xfId="2" applyNumberFormat="1" applyFont="1" applyFill="1" applyBorder="1" applyAlignment="1">
      <alignment vertical="center" wrapText="1"/>
    </xf>
    <xf numFmtId="0" fontId="44" fillId="0" borderId="8" xfId="2" applyFont="1" applyBorder="1" applyAlignment="1">
      <alignment vertical="center" wrapText="1"/>
    </xf>
    <xf numFmtId="0" fontId="29" fillId="0" borderId="8" xfId="2" applyFont="1" applyBorder="1" applyAlignment="1">
      <alignment vertical="center" wrapText="1"/>
    </xf>
    <xf numFmtId="0" fontId="29" fillId="15" borderId="8" xfId="0" applyFont="1" applyFill="1" applyBorder="1" applyAlignment="1">
      <alignment horizontal="center" vertical="center" wrapText="1"/>
    </xf>
    <xf numFmtId="49" fontId="19" fillId="0" borderId="8" xfId="0" applyNumberFormat="1" applyFont="1" applyFill="1" applyBorder="1" applyAlignment="1" applyProtection="1">
      <alignment horizontal="center" vertical="center" wrapText="1"/>
    </xf>
    <xf numFmtId="49" fontId="19" fillId="0" borderId="8" xfId="0" applyNumberFormat="1" applyFont="1" applyFill="1" applyBorder="1" applyAlignment="1">
      <alignment horizontal="center" vertical="center"/>
    </xf>
    <xf numFmtId="0" fontId="8" fillId="0" borderId="8" xfId="0" applyFont="1" applyFill="1" applyBorder="1" applyAlignment="1">
      <alignment horizontal="left" vertical="center" wrapText="1"/>
    </xf>
    <xf numFmtId="49" fontId="19" fillId="0" borderId="8" xfId="0" applyNumberFormat="1" applyFont="1" applyFill="1" applyBorder="1"/>
    <xf numFmtId="0" fontId="21" fillId="0" borderId="8" xfId="0" applyFont="1" applyFill="1" applyBorder="1" applyAlignment="1">
      <alignment horizontal="center"/>
    </xf>
    <xf numFmtId="0" fontId="19" fillId="0" borderId="8" xfId="0" applyFont="1" applyFill="1" applyBorder="1"/>
    <xf numFmtId="1" fontId="19" fillId="0" borderId="8" xfId="0" applyNumberFormat="1" applyFont="1" applyFill="1" applyBorder="1"/>
    <xf numFmtId="0" fontId="19" fillId="0" borderId="8" xfId="0" applyFont="1" applyBorder="1" applyAlignment="1">
      <alignment horizontal="left" vertical="top" wrapText="1"/>
    </xf>
    <xf numFmtId="0" fontId="45" fillId="2" borderId="8" xfId="0" applyFont="1" applyFill="1" applyBorder="1" applyAlignment="1">
      <alignment horizontal="left" vertical="center" wrapText="1"/>
    </xf>
    <xf numFmtId="0" fontId="45" fillId="2" borderId="8" xfId="0" applyFont="1" applyFill="1" applyBorder="1" applyAlignment="1">
      <alignment horizontal="justify" vertical="center" wrapText="1"/>
    </xf>
    <xf numFmtId="0" fontId="45" fillId="2" borderId="8" xfId="0" applyFont="1" applyFill="1" applyBorder="1" applyAlignment="1">
      <alignment horizontal="justify" vertical="top" wrapText="1"/>
    </xf>
    <xf numFmtId="0" fontId="46" fillId="2" borderId="8" xfId="0" applyFont="1" applyFill="1" applyBorder="1" applyAlignment="1">
      <alignment horizontal="justify" vertical="center" wrapText="1"/>
    </xf>
    <xf numFmtId="4" fontId="45" fillId="2" borderId="8" xfId="0" applyNumberFormat="1" applyFont="1" applyFill="1" applyBorder="1" applyAlignment="1">
      <alignment horizontal="justify" vertical="center" wrapText="1"/>
    </xf>
    <xf numFmtId="0" fontId="45" fillId="2" borderId="8" xfId="0" applyFont="1" applyFill="1" applyBorder="1" applyAlignment="1">
      <alignment horizontal="left" vertical="top" wrapText="1"/>
    </xf>
    <xf numFmtId="1" fontId="45" fillId="2" borderId="8" xfId="0" applyNumberFormat="1" applyFont="1" applyFill="1" applyBorder="1" applyAlignment="1">
      <alignment horizontal="justify" vertical="center" wrapText="1"/>
    </xf>
    <xf numFmtId="171" fontId="21" fillId="0" borderId="8" xfId="1" applyNumberFormat="1" applyFont="1" applyBorder="1" applyAlignment="1">
      <alignment horizontal="right" vertical="center"/>
    </xf>
    <xf numFmtId="171" fontId="21" fillId="2" borderId="8" xfId="1" applyNumberFormat="1" applyFont="1" applyFill="1" applyBorder="1" applyAlignment="1">
      <alignment horizontal="center" vertical="center"/>
    </xf>
    <xf numFmtId="4" fontId="21" fillId="0" borderId="8" xfId="1" applyNumberFormat="1" applyFont="1" applyBorder="1" applyAlignment="1">
      <alignment horizontal="right" vertical="center"/>
    </xf>
    <xf numFmtId="4" fontId="21" fillId="2" borderId="8" xfId="1" applyNumberFormat="1" applyFont="1" applyFill="1" applyBorder="1" applyAlignment="1">
      <alignment horizontal="center" vertical="center"/>
    </xf>
    <xf numFmtId="0" fontId="8" fillId="2" borderId="8" xfId="0" applyFont="1" applyFill="1" applyBorder="1" applyAlignment="1">
      <alignment horizontal="left" vertical="top" wrapText="1"/>
    </xf>
    <xf numFmtId="0" fontId="8" fillId="2" borderId="8" xfId="0" applyFont="1" applyFill="1" applyBorder="1" applyAlignment="1">
      <alignment horizontal="center" vertical="center" wrapText="1"/>
    </xf>
    <xf numFmtId="0" fontId="8" fillId="0" borderId="8" xfId="0" applyFont="1" applyBorder="1" applyAlignment="1">
      <alignment horizontal="center" vertical="center" wrapText="1"/>
    </xf>
    <xf numFmtId="4" fontId="21" fillId="0" borderId="8" xfId="0" applyNumberFormat="1" applyFont="1" applyBorder="1"/>
    <xf numFmtId="4" fontId="21" fillId="0" borderId="8" xfId="0" applyNumberFormat="1" applyFont="1" applyFill="1" applyBorder="1" applyAlignment="1">
      <alignment horizontal="center"/>
    </xf>
    <xf numFmtId="4" fontId="21" fillId="0" borderId="8" xfId="0" applyNumberFormat="1" applyFont="1" applyFill="1" applyBorder="1"/>
    <xf numFmtId="3" fontId="21" fillId="0" borderId="8" xfId="0" applyNumberFormat="1" applyFont="1" applyFill="1" applyBorder="1" applyAlignment="1">
      <alignment horizontal="right" vertical="center"/>
    </xf>
    <xf numFmtId="3" fontId="21" fillId="2" borderId="8" xfId="0" applyNumberFormat="1" applyFont="1" applyFill="1" applyBorder="1" applyAlignment="1">
      <alignment horizontal="right" vertical="center"/>
    </xf>
    <xf numFmtId="3" fontId="21" fillId="2" borderId="8" xfId="1" applyNumberFormat="1" applyFont="1" applyFill="1" applyBorder="1" applyAlignment="1">
      <alignment horizontal="right" vertical="center"/>
    </xf>
    <xf numFmtId="0" fontId="19" fillId="0" borderId="8" xfId="0" applyFont="1" applyBorder="1" applyAlignment="1">
      <alignment horizontal="left" vertical="center"/>
    </xf>
    <xf numFmtId="38" fontId="47" fillId="0" borderId="8" xfId="0" applyNumberFormat="1" applyFont="1" applyBorder="1" applyAlignment="1">
      <alignment horizontal="center" vertical="center" wrapText="1"/>
    </xf>
    <xf numFmtId="0" fontId="19" fillId="0" borderId="8" xfId="0" applyFont="1" applyBorder="1" applyAlignment="1"/>
    <xf numFmtId="0" fontId="19" fillId="0" borderId="8" xfId="0" applyFont="1" applyBorder="1" applyAlignment="1">
      <alignment horizontal="left"/>
    </xf>
    <xf numFmtId="38" fontId="26" fillId="0" borderId="8" xfId="0" applyNumberFormat="1" applyFont="1" applyBorder="1" applyAlignment="1">
      <alignment horizontal="center"/>
    </xf>
    <xf numFmtId="38" fontId="26" fillId="0" borderId="8" xfId="0" applyNumberFormat="1" applyFont="1" applyBorder="1" applyAlignment="1">
      <alignment horizontal="center" vertical="center" wrapText="1"/>
    </xf>
    <xf numFmtId="0" fontId="48" fillId="2" borderId="8" xfId="0" applyFont="1" applyFill="1" applyBorder="1" applyAlignment="1">
      <alignment horizontal="center" vertical="center"/>
    </xf>
    <xf numFmtId="0" fontId="26" fillId="0" borderId="8" xfId="0" applyFont="1" applyBorder="1" applyAlignment="1">
      <alignment vertical="center"/>
    </xf>
    <xf numFmtId="38" fontId="47" fillId="0" borderId="8" xfId="0" applyNumberFormat="1" applyFont="1" applyBorder="1" applyAlignment="1">
      <alignment horizontal="center" vertical="center"/>
    </xf>
    <xf numFmtId="0" fontId="8" fillId="0" borderId="8" xfId="0" applyFont="1" applyBorder="1"/>
    <xf numFmtId="4" fontId="21" fillId="2" borderId="8" xfId="0" applyNumberFormat="1" applyFont="1" applyFill="1" applyBorder="1" applyAlignment="1">
      <alignment horizontal="right" vertical="center" wrapText="1"/>
    </xf>
    <xf numFmtId="0" fontId="22" fillId="0" borderId="8" xfId="0" applyFont="1" applyBorder="1" applyAlignment="1">
      <alignment horizontal="right" vertical="center"/>
    </xf>
    <xf numFmtId="4" fontId="21" fillId="2" borderId="8" xfId="0" applyNumberFormat="1" applyFont="1" applyFill="1" applyBorder="1" applyAlignment="1">
      <alignment vertical="center" wrapText="1"/>
    </xf>
    <xf numFmtId="0" fontId="21" fillId="0" borderId="8" xfId="0" applyFont="1" applyBorder="1" applyAlignment="1">
      <alignment vertical="center"/>
    </xf>
    <xf numFmtId="0" fontId="49" fillId="0" borderId="8" xfId="0" applyFont="1" applyBorder="1" applyAlignment="1">
      <alignment horizontal="center" vertical="center" wrapText="1"/>
    </xf>
    <xf numFmtId="0" fontId="49" fillId="0" borderId="8" xfId="0" applyFont="1" applyFill="1" applyBorder="1" applyAlignment="1">
      <alignment horizontal="center" vertical="center" wrapText="1"/>
    </xf>
    <xf numFmtId="0" fontId="22" fillId="9" borderId="8" xfId="0" applyFont="1" applyFill="1" applyBorder="1" applyAlignment="1">
      <alignment horizontal="left" vertical="center"/>
    </xf>
    <xf numFmtId="0" fontId="22" fillId="9" borderId="8" xfId="0" applyFont="1" applyFill="1" applyBorder="1" applyAlignment="1">
      <alignment horizontal="left" vertical="center" wrapText="1"/>
    </xf>
    <xf numFmtId="4" fontId="21" fillId="0" borderId="8" xfId="2" applyNumberFormat="1" applyFont="1" applyFill="1" applyBorder="1" applyAlignment="1">
      <alignment vertical="center" wrapText="1"/>
    </xf>
    <xf numFmtId="0" fontId="26" fillId="0" borderId="8" xfId="0" applyFont="1" applyBorder="1"/>
    <xf numFmtId="0" fontId="50" fillId="16" borderId="8" xfId="0" applyFont="1" applyFill="1" applyBorder="1" applyAlignment="1">
      <alignment horizontal="center" vertical="center" wrapText="1"/>
    </xf>
    <xf numFmtId="0" fontId="21" fillId="2" borderId="8" xfId="0" applyFont="1" applyFill="1" applyBorder="1" applyAlignment="1">
      <alignment vertical="center"/>
    </xf>
    <xf numFmtId="0" fontId="7" fillId="2" borderId="8" xfId="0" applyFont="1" applyFill="1" applyBorder="1" applyAlignment="1">
      <alignment horizontal="center" vertical="center" wrapText="1"/>
    </xf>
    <xf numFmtId="0" fontId="14" fillId="0" borderId="8" xfId="0" applyFont="1" applyBorder="1" applyAlignment="1">
      <alignment vertical="center"/>
    </xf>
    <xf numFmtId="0" fontId="51" fillId="10" borderId="0" xfId="0" applyFont="1" applyFill="1" applyBorder="1" applyAlignment="1">
      <alignment horizontal="center" vertical="center"/>
    </xf>
    <xf numFmtId="0" fontId="32" fillId="10" borderId="0" xfId="0" applyFont="1" applyFill="1" applyBorder="1" applyAlignment="1">
      <alignment horizontal="center" vertical="center" wrapText="1"/>
    </xf>
    <xf numFmtId="0" fontId="52" fillId="10" borderId="0" xfId="0" applyFont="1" applyFill="1" applyBorder="1" applyAlignment="1">
      <alignment horizontal="center" vertical="center"/>
    </xf>
    <xf numFmtId="0" fontId="30" fillId="10" borderId="0" xfId="0" applyFont="1" applyFill="1" applyBorder="1" applyAlignment="1">
      <alignment horizontal="left" vertical="center" wrapText="1"/>
    </xf>
    <xf numFmtId="0" fontId="52" fillId="10" borderId="0" xfId="0" applyFont="1" applyFill="1" applyBorder="1" applyAlignment="1">
      <alignment horizontal="center" vertical="center" wrapText="1"/>
    </xf>
    <xf numFmtId="3" fontId="52" fillId="10" borderId="8" xfId="0" applyNumberFormat="1" applyFont="1" applyFill="1" applyBorder="1" applyAlignment="1">
      <alignment horizontal="center" vertical="center"/>
    </xf>
    <xf numFmtId="0" fontId="32" fillId="10" borderId="8" xfId="0" applyFont="1" applyFill="1" applyBorder="1" applyAlignment="1">
      <alignment horizontal="center" vertical="center"/>
    </xf>
    <xf numFmtId="0" fontId="0" fillId="0" borderId="1" xfId="0" applyFont="1" applyBorder="1" applyAlignment="1">
      <alignment horizontal="center" vertical="center" wrapText="1"/>
    </xf>
    <xf numFmtId="0" fontId="19" fillId="0" borderId="0" xfId="0" applyFont="1" applyAlignment="1">
      <alignment horizontal="center" vertical="center"/>
    </xf>
    <xf numFmtId="0" fontId="22" fillId="0" borderId="0" xfId="0" applyFont="1" applyAlignment="1">
      <alignment horizontal="left" vertical="center" wrapText="1"/>
    </xf>
    <xf numFmtId="0" fontId="19" fillId="0" borderId="0" xfId="0" applyFont="1" applyAlignment="1">
      <alignment horizontal="center"/>
    </xf>
    <xf numFmtId="0" fontId="21" fillId="0" borderId="0" xfId="0" applyFont="1" applyAlignment="1">
      <alignment horizontal="right"/>
    </xf>
    <xf numFmtId="0" fontId="53" fillId="0" borderId="0" xfId="0" applyFont="1" applyAlignment="1">
      <alignment horizontal="center" vertical="center"/>
    </xf>
    <xf numFmtId="0" fontId="0" fillId="0" borderId="10" xfId="0" applyFont="1" applyBorder="1" applyAlignment="1">
      <alignment horizontal="center" vertical="center" wrapText="1"/>
    </xf>
    <xf numFmtId="3" fontId="21" fillId="0" borderId="0" xfId="0" applyNumberFormat="1" applyFont="1" applyAlignment="1">
      <alignment horizontal="right"/>
    </xf>
    <xf numFmtId="0" fontId="34" fillId="0" borderId="0" xfId="0" applyFont="1" applyBorder="1" applyAlignment="1">
      <alignment horizontal="center" vertical="center"/>
    </xf>
    <xf numFmtId="0" fontId="0" fillId="0" borderId="0" xfId="0" applyFont="1" applyBorder="1" applyAlignment="1">
      <alignment horizontal="center" vertical="center" wrapText="1"/>
    </xf>
    <xf numFmtId="0" fontId="19" fillId="0" borderId="0" xfId="0" applyFont="1" applyBorder="1" applyAlignment="1">
      <alignment horizontal="center" vertical="center"/>
    </xf>
    <xf numFmtId="0" fontId="22" fillId="0" borderId="0" xfId="0" applyFont="1" applyBorder="1" applyAlignment="1">
      <alignment horizontal="left" vertical="center" wrapText="1"/>
    </xf>
    <xf numFmtId="0" fontId="0" fillId="0" borderId="8" xfId="0" applyFont="1" applyBorder="1" applyAlignment="1">
      <alignment horizontal="center" vertical="center" wrapText="1"/>
    </xf>
    <xf numFmtId="0" fontId="3" fillId="7" borderId="16" xfId="6" applyFont="1" applyFill="1" applyBorder="1" applyAlignment="1">
      <alignment horizontal="center" vertical="center" wrapText="1"/>
    </xf>
    <xf numFmtId="0" fontId="3" fillId="7" borderId="17" xfId="6" applyFont="1" applyFill="1" applyBorder="1" applyAlignment="1">
      <alignment horizontal="center" vertical="center" wrapText="1"/>
    </xf>
    <xf numFmtId="4" fontId="3" fillId="7" borderId="17" xfId="6" applyNumberFormat="1" applyFont="1" applyFill="1" applyBorder="1" applyAlignment="1">
      <alignment horizontal="center" vertical="center" wrapText="1"/>
    </xf>
    <xf numFmtId="4" fontId="3" fillId="7" borderId="18" xfId="6" applyNumberFormat="1" applyFont="1" applyFill="1" applyBorder="1" applyAlignment="1">
      <alignment horizontal="center" vertical="center" wrapText="1"/>
    </xf>
    <xf numFmtId="0" fontId="28" fillId="0" borderId="8" xfId="0" applyFont="1" applyBorder="1" applyAlignment="1">
      <alignment horizontal="left"/>
    </xf>
    <xf numFmtId="3" fontId="28" fillId="0" borderId="8" xfId="6" applyNumberFormat="1" applyFont="1" applyBorder="1" applyAlignment="1">
      <alignment horizontal="center" vertical="center"/>
    </xf>
    <xf numFmtId="3" fontId="38" fillId="0" borderId="8" xfId="0" applyNumberFormat="1" applyFont="1" applyBorder="1"/>
    <xf numFmtId="164" fontId="28" fillId="0" borderId="8" xfId="1" applyFont="1" applyBorder="1" applyAlignment="1">
      <alignment horizontal="center" vertical="center" wrapText="1"/>
    </xf>
    <xf numFmtId="0" fontId="16" fillId="5" borderId="19" xfId="6" applyFont="1" applyFill="1" applyBorder="1" applyAlignment="1">
      <alignment horizontal="center" vertical="center" wrapText="1"/>
    </xf>
    <xf numFmtId="3" fontId="16" fillId="5" borderId="14" xfId="6" applyNumberFormat="1" applyFont="1" applyFill="1" applyBorder="1" applyAlignment="1">
      <alignment horizontal="center" vertical="center" wrapText="1"/>
    </xf>
    <xf numFmtId="164" fontId="16" fillId="5" borderId="14" xfId="1" applyFont="1" applyFill="1" applyBorder="1" applyAlignment="1">
      <alignment horizontal="right" vertical="center" wrapText="1"/>
    </xf>
    <xf numFmtId="0" fontId="55" fillId="18" borderId="2" xfId="0" applyFont="1" applyFill="1" applyBorder="1" applyAlignment="1">
      <alignment horizontal="center" vertical="center"/>
    </xf>
    <xf numFmtId="0" fontId="55" fillId="18" borderId="10" xfId="0" applyFont="1" applyFill="1" applyBorder="1" applyAlignment="1">
      <alignment horizontal="center" vertical="center" wrapText="1"/>
    </xf>
    <xf numFmtId="0" fontId="55" fillId="18" borderId="10" xfId="0" applyNumberFormat="1" applyFont="1" applyFill="1" applyBorder="1" applyAlignment="1">
      <alignment horizontal="center" vertical="center" wrapText="1"/>
    </xf>
    <xf numFmtId="2" fontId="55" fillId="18" borderId="10" xfId="0" applyNumberFormat="1" applyFont="1" applyFill="1" applyBorder="1" applyAlignment="1">
      <alignment horizontal="center" vertical="center" wrapText="1"/>
    </xf>
    <xf numFmtId="0" fontId="55" fillId="18" borderId="3" xfId="0" applyFont="1" applyFill="1" applyBorder="1" applyAlignment="1">
      <alignment horizontal="center" vertical="center"/>
    </xf>
    <xf numFmtId="0" fontId="13" fillId="0" borderId="0" xfId="0" applyFont="1" applyBorder="1" applyAlignment="1">
      <alignment horizontal="center" vertical="center"/>
    </xf>
    <xf numFmtId="0" fontId="13" fillId="0" borderId="7" xfId="0" applyFont="1" applyFill="1" applyBorder="1" applyAlignment="1">
      <alignment vertical="center" wrapText="1"/>
    </xf>
    <xf numFmtId="0" fontId="29" fillId="0" borderId="7" xfId="0" applyFont="1" applyFill="1" applyBorder="1" applyAlignment="1">
      <alignment horizontal="center" vertical="center"/>
    </xf>
    <xf numFmtId="164" fontId="4" fillId="2" borderId="8" xfId="0" applyNumberFormat="1" applyFont="1" applyFill="1" applyBorder="1" applyAlignment="1">
      <alignment horizontal="center" vertical="center"/>
    </xf>
    <xf numFmtId="0" fontId="13" fillId="0" borderId="0" xfId="0" applyFont="1" applyFill="1" applyBorder="1" applyAlignment="1">
      <alignment horizontal="center" vertical="center"/>
    </xf>
    <xf numFmtId="0" fontId="13" fillId="0" borderId="8" xfId="0" applyFont="1" applyFill="1" applyBorder="1" applyAlignment="1">
      <alignment vertical="center"/>
    </xf>
    <xf numFmtId="0" fontId="1" fillId="0" borderId="0" xfId="0" applyFont="1" applyFill="1" applyAlignment="1">
      <alignment horizontal="center" vertical="center"/>
    </xf>
    <xf numFmtId="0" fontId="13" fillId="0" borderId="0" xfId="0" applyFont="1" applyFill="1" applyAlignment="1">
      <alignment vertical="center"/>
    </xf>
    <xf numFmtId="164" fontId="4" fillId="2" borderId="8" xfId="1" applyFont="1" applyFill="1" applyBorder="1" applyAlignment="1">
      <alignment horizontal="center" vertical="center"/>
    </xf>
    <xf numFmtId="0" fontId="1" fillId="0" borderId="0" xfId="0" applyFont="1" applyFill="1" applyAlignment="1">
      <alignment vertical="center"/>
    </xf>
    <xf numFmtId="0" fontId="1" fillId="0" borderId="0" xfId="0" applyFont="1" applyFill="1" applyBorder="1" applyAlignment="1">
      <alignment vertical="center"/>
    </xf>
    <xf numFmtId="0" fontId="29" fillId="0" borderId="8" xfId="3" applyFont="1" applyFill="1" applyBorder="1" applyAlignment="1">
      <alignment vertical="center" wrapText="1"/>
    </xf>
    <xf numFmtId="0" fontId="29" fillId="0" borderId="8" xfId="3" applyFont="1" applyFill="1" applyBorder="1" applyAlignment="1">
      <alignment horizontal="center" vertical="center"/>
    </xf>
    <xf numFmtId="0" fontId="13" fillId="0" borderId="8" xfId="0" applyFont="1" applyFill="1" applyBorder="1" applyAlignment="1">
      <alignment vertical="center" wrapText="1"/>
    </xf>
    <xf numFmtId="0" fontId="29" fillId="0" borderId="8" xfId="0" applyFont="1" applyFill="1" applyBorder="1" applyAlignment="1">
      <alignment horizontal="center" vertical="center" wrapText="1"/>
    </xf>
    <xf numFmtId="0" fontId="13" fillId="0" borderId="0" xfId="0" applyFont="1" applyFill="1" applyAlignment="1">
      <alignment horizontal="center" vertical="center"/>
    </xf>
    <xf numFmtId="0" fontId="3" fillId="0" borderId="0" xfId="0" applyFont="1" applyFill="1" applyAlignment="1">
      <alignment vertical="center"/>
    </xf>
    <xf numFmtId="0" fontId="29" fillId="0" borderId="8" xfId="0" applyFont="1" applyFill="1" applyBorder="1" applyAlignment="1">
      <alignment vertical="center"/>
    </xf>
    <xf numFmtId="0" fontId="33" fillId="0" borderId="0" xfId="0" applyFont="1" applyFill="1"/>
    <xf numFmtId="0" fontId="33" fillId="0" borderId="0" xfId="0" applyFont="1" applyFill="1" applyAlignment="1">
      <alignment horizontal="right" vertical="center"/>
    </xf>
    <xf numFmtId="0" fontId="13" fillId="0" borderId="8" xfId="0" applyFont="1" applyFill="1" applyBorder="1" applyAlignment="1">
      <alignment horizontal="left" vertical="center"/>
    </xf>
    <xf numFmtId="0" fontId="0" fillId="0" borderId="0" xfId="0" applyFill="1"/>
    <xf numFmtId="0" fontId="3" fillId="0" borderId="0" xfId="0" applyFont="1" applyFill="1"/>
    <xf numFmtId="0" fontId="4" fillId="2" borderId="8" xfId="0" applyFont="1" applyFill="1" applyBorder="1" applyAlignment="1">
      <alignment horizontal="center" vertical="center"/>
    </xf>
    <xf numFmtId="0" fontId="3" fillId="0" borderId="0" xfId="0" applyFont="1" applyFill="1" applyAlignment="1">
      <alignment horizontal="center" vertical="center"/>
    </xf>
    <xf numFmtId="0" fontId="2" fillId="0" borderId="0" xfId="0" applyFont="1" applyFill="1" applyAlignment="1">
      <alignment vertical="center"/>
    </xf>
    <xf numFmtId="0" fontId="2" fillId="0" borderId="0" xfId="0" applyFont="1" applyFill="1"/>
    <xf numFmtId="0" fontId="7" fillId="0" borderId="0" xfId="0" applyFont="1" applyFill="1"/>
    <xf numFmtId="0" fontId="16" fillId="5" borderId="4" xfId="0" applyFont="1" applyFill="1" applyBorder="1" applyAlignment="1">
      <alignment horizontal="center" vertical="center"/>
    </xf>
    <xf numFmtId="164" fontId="16" fillId="5" borderId="14" xfId="0" applyNumberFormat="1" applyFont="1" applyFill="1" applyBorder="1" applyAlignment="1">
      <alignment horizontal="right" vertical="center"/>
    </xf>
    <xf numFmtId="164" fontId="16" fillId="5" borderId="14" xfId="1" applyFont="1" applyFill="1" applyBorder="1" applyAlignment="1">
      <alignment horizontal="right" vertical="center"/>
    </xf>
    <xf numFmtId="164" fontId="16" fillId="5" borderId="26" xfId="0" applyNumberFormat="1" applyFont="1" applyFill="1" applyBorder="1" applyAlignment="1">
      <alignment horizontal="right" vertical="center"/>
    </xf>
    <xf numFmtId="0" fontId="38" fillId="0" borderId="0" xfId="0" applyFont="1" applyAlignment="1">
      <alignment horizontal="center"/>
    </xf>
    <xf numFmtId="164" fontId="0" fillId="0" borderId="0" xfId="1" applyFont="1" applyAlignment="1">
      <alignment horizontal="center"/>
    </xf>
    <xf numFmtId="0" fontId="0" fillId="0" borderId="0" xfId="0" applyNumberFormat="1" applyAlignment="1">
      <alignment horizontal="center"/>
    </xf>
    <xf numFmtId="2" fontId="0" fillId="0" borderId="0" xfId="0" applyNumberFormat="1" applyAlignment="1">
      <alignment horizontal="center"/>
    </xf>
    <xf numFmtId="0" fontId="39" fillId="12" borderId="0" xfId="6" applyFont="1" applyFill="1" applyBorder="1" applyAlignment="1">
      <alignment horizontal="center" vertical="center"/>
    </xf>
    <xf numFmtId="38" fontId="26" fillId="0" borderId="8" xfId="0" applyNumberFormat="1" applyFont="1" applyBorder="1" applyAlignment="1">
      <alignment horizontal="center" vertical="center" wrapText="1"/>
    </xf>
    <xf numFmtId="0" fontId="54" fillId="17" borderId="20" xfId="0" applyFont="1" applyFill="1" applyBorder="1" applyAlignment="1">
      <alignment horizontal="center" vertical="center"/>
    </xf>
    <xf numFmtId="0" fontId="54" fillId="17" borderId="13" xfId="0" applyFont="1" applyFill="1" applyBorder="1" applyAlignment="1">
      <alignment horizontal="center" vertical="center"/>
    </xf>
    <xf numFmtId="0" fontId="54" fillId="17" borderId="21" xfId="0" applyFont="1" applyFill="1" applyBorder="1" applyAlignment="1">
      <alignment horizontal="center" vertical="center"/>
    </xf>
    <xf numFmtId="0" fontId="54" fillId="17" borderId="22" xfId="0" applyFont="1" applyFill="1" applyBorder="1" applyAlignment="1">
      <alignment horizontal="center" vertical="center"/>
    </xf>
    <xf numFmtId="0" fontId="54" fillId="17" borderId="15" xfId="0" applyFont="1" applyFill="1" applyBorder="1" applyAlignment="1">
      <alignment horizontal="center" vertical="center"/>
    </xf>
    <xf numFmtId="0" fontId="54" fillId="17" borderId="23" xfId="0" applyFont="1" applyFill="1" applyBorder="1" applyAlignment="1">
      <alignment horizontal="center" vertical="center"/>
    </xf>
    <xf numFmtId="0" fontId="16" fillId="5" borderId="24" xfId="0" applyFont="1" applyFill="1" applyBorder="1" applyAlignment="1">
      <alignment horizontal="center" vertical="center"/>
    </xf>
    <xf numFmtId="0" fontId="16" fillId="5" borderId="25" xfId="0" applyFont="1" applyFill="1" applyBorder="1" applyAlignment="1">
      <alignment horizontal="center" vertical="center"/>
    </xf>
    <xf numFmtId="0" fontId="35" fillId="11" borderId="15" xfId="6" applyFont="1" applyFill="1" applyBorder="1" applyAlignment="1">
      <alignment horizontal="center" vertical="center"/>
    </xf>
    <xf numFmtId="0" fontId="18" fillId="6" borderId="0" xfId="6" applyFont="1" applyFill="1" applyBorder="1" applyAlignment="1">
      <alignment horizontal="center" vertical="center" wrapText="1"/>
    </xf>
  </cellXfs>
  <cellStyles count="10">
    <cellStyle name="Excel Built-in Bad" xfId="5"/>
    <cellStyle name="Excel Built-in Normal" xfId="7"/>
    <cellStyle name="Normal" xfId="0" builtinId="0"/>
    <cellStyle name="Normal 2" xfId="2"/>
    <cellStyle name="Normal 2 2" xfId="9"/>
    <cellStyle name="Normal 3" xfId="6"/>
    <cellStyle name="Normal_1. BÖLGE ÇALISMA PROGRAMI_revize" xfId="4"/>
    <cellStyle name="Normal_KÜLTÜR VE SOSYAL İŞLER MD 3.dönem" xfId="3"/>
    <cellStyle name="Normal_Sayfa1" xfId="8"/>
    <cellStyle name="Virgül" xfId="1" builtinId="3"/>
  </cellStyles>
  <dxfs count="0"/>
  <tableStyles count="0" defaultTableStyle="TableStyleMedium2" defaultPivotStyle="PivotStyleLight16"/>
  <colors>
    <mruColors>
      <color rgb="FFF1A5A5"/>
      <color rgb="FFFF013D"/>
      <color rgb="FF9A0000"/>
      <color rgb="FFFDD7E0"/>
      <color rgb="FFB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323200</xdr:colOff>
      <xdr:row>38</xdr:row>
      <xdr:rowOff>189571</xdr:rowOff>
    </xdr:to>
    <xdr:pic>
      <xdr:nvPicPr>
        <xdr:cNvPr id="3" name="Resim 2"/>
        <xdr:cNvPicPr>
          <a:picLocks noChangeAspect="1"/>
        </xdr:cNvPicPr>
      </xdr:nvPicPr>
      <xdr:blipFill>
        <a:blip xmlns:r="http://schemas.openxmlformats.org/officeDocument/2006/relationships" r:embed="rId1"/>
        <a:stretch>
          <a:fillRect/>
        </a:stretch>
      </xdr:blipFill>
      <xdr:spPr>
        <a:xfrm>
          <a:off x="0" y="0"/>
          <a:ext cx="5200000" cy="742857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xdr:colOff>
      <xdr:row>877</xdr:row>
      <xdr:rowOff>544286</xdr:rowOff>
    </xdr:from>
    <xdr:to>
      <xdr:col>11</xdr:col>
      <xdr:colOff>1006929</xdr:colOff>
      <xdr:row>879</xdr:row>
      <xdr:rowOff>204107</xdr:rowOff>
    </xdr:to>
    <xdr:pic>
      <xdr:nvPicPr>
        <xdr:cNvPr id="3" name="Resim 2"/>
        <xdr:cNvPicPr>
          <a:picLocks noChangeAspect="1"/>
        </xdr:cNvPicPr>
      </xdr:nvPicPr>
      <xdr:blipFill>
        <a:blip xmlns:r="http://schemas.openxmlformats.org/officeDocument/2006/relationships" r:embed="rId1"/>
        <a:stretch>
          <a:fillRect/>
        </a:stretch>
      </xdr:blipFill>
      <xdr:spPr>
        <a:xfrm>
          <a:off x="1" y="548503929"/>
          <a:ext cx="16219714" cy="121103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92.168.1.128\Ortak%20Alan\Users\sezginaygun\Desktop\Kopya%20&#231;al&#305;&#351;ma%20ve%20i&#351;%203%20KURUMLAR%20&#304;&#199;&#304;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APAK"/>
      <sheetName val="Sayfa1"/>
      <sheetName val="KURUMLAR"/>
      <sheetName val="Sayfa2"/>
      <sheetName val="SEKTÖRLER GENEL TOPLAM"/>
    </sheetNames>
    <sheetDataSet>
      <sheetData sheetId="0" refreshError="1"/>
      <sheetData sheetId="1" refreshError="1"/>
      <sheetData sheetId="2" refreshError="1">
        <row r="3">
          <cell r="K3">
            <v>3000000</v>
          </cell>
        </row>
        <row r="4">
          <cell r="K4">
            <v>99000</v>
          </cell>
        </row>
        <row r="5">
          <cell r="K5">
            <v>0</v>
          </cell>
        </row>
        <row r="6">
          <cell r="K6">
            <v>198000</v>
          </cell>
        </row>
        <row r="7">
          <cell r="K7">
            <v>200840</v>
          </cell>
        </row>
        <row r="8">
          <cell r="K8">
            <v>85000</v>
          </cell>
        </row>
        <row r="9">
          <cell r="K9">
            <v>56775</v>
          </cell>
        </row>
        <row r="10">
          <cell r="K10">
            <v>44840</v>
          </cell>
        </row>
        <row r="11">
          <cell r="K11">
            <v>49560</v>
          </cell>
        </row>
        <row r="12">
          <cell r="K12">
            <v>30680</v>
          </cell>
        </row>
        <row r="13">
          <cell r="K13">
            <v>90624</v>
          </cell>
        </row>
        <row r="14">
          <cell r="K14">
            <v>62540</v>
          </cell>
        </row>
        <row r="15">
          <cell r="K15">
            <v>65490</v>
          </cell>
        </row>
        <row r="16">
          <cell r="K16">
            <v>64900</v>
          </cell>
        </row>
        <row r="17">
          <cell r="K17">
            <v>50740</v>
          </cell>
        </row>
        <row r="18">
          <cell r="K18">
            <v>47200</v>
          </cell>
        </row>
        <row r="19">
          <cell r="K19">
            <v>76000</v>
          </cell>
        </row>
        <row r="20">
          <cell r="K20">
            <v>78400</v>
          </cell>
        </row>
        <row r="21">
          <cell r="K21">
            <v>220000</v>
          </cell>
        </row>
        <row r="22">
          <cell r="K22">
            <v>164300</v>
          </cell>
        </row>
        <row r="23">
          <cell r="K23">
            <v>82500</v>
          </cell>
        </row>
        <row r="24">
          <cell r="K24">
            <v>410000</v>
          </cell>
        </row>
        <row r="25">
          <cell r="K25">
            <v>11715736</v>
          </cell>
        </row>
        <row r="26">
          <cell r="K26">
            <v>20918432</v>
          </cell>
        </row>
        <row r="27">
          <cell r="K27">
            <v>7343295</v>
          </cell>
        </row>
        <row r="28">
          <cell r="K28">
            <v>3407428</v>
          </cell>
        </row>
        <row r="29">
          <cell r="K29">
            <v>5403663</v>
          </cell>
        </row>
        <row r="30">
          <cell r="K30">
            <v>4644314</v>
          </cell>
        </row>
        <row r="31">
          <cell r="K31">
            <v>1275331</v>
          </cell>
        </row>
        <row r="32">
          <cell r="K32">
            <v>18594281</v>
          </cell>
        </row>
        <row r="33">
          <cell r="K33">
            <v>98853</v>
          </cell>
        </row>
        <row r="34">
          <cell r="K34">
            <v>5534463</v>
          </cell>
        </row>
        <row r="35">
          <cell r="K35">
            <v>593581</v>
          </cell>
        </row>
        <row r="36">
          <cell r="K36">
            <v>1100536</v>
          </cell>
        </row>
        <row r="37">
          <cell r="K37">
            <v>11034151.789999999</v>
          </cell>
        </row>
        <row r="38">
          <cell r="K38">
            <v>1915618</v>
          </cell>
        </row>
        <row r="39">
          <cell r="K39">
            <v>7337804</v>
          </cell>
        </row>
        <row r="40">
          <cell r="K40">
            <v>1941713</v>
          </cell>
        </row>
        <row r="41">
          <cell r="K41">
            <v>1684352</v>
          </cell>
        </row>
        <row r="42">
          <cell r="K42">
            <v>6862506</v>
          </cell>
        </row>
        <row r="43">
          <cell r="K43">
            <v>1921844</v>
          </cell>
        </row>
        <row r="44">
          <cell r="K44">
            <v>1224824</v>
          </cell>
        </row>
        <row r="45">
          <cell r="K45">
            <v>1792093</v>
          </cell>
        </row>
        <row r="46">
          <cell r="K46">
            <v>4584717</v>
          </cell>
        </row>
        <row r="47">
          <cell r="K47">
            <v>6288539</v>
          </cell>
        </row>
        <row r="48">
          <cell r="K48">
            <v>296869</v>
          </cell>
        </row>
        <row r="49">
          <cell r="K49">
            <v>9641619</v>
          </cell>
        </row>
        <row r="50">
          <cell r="K50">
            <v>1163786</v>
          </cell>
        </row>
        <row r="51">
          <cell r="K51">
            <v>1233869</v>
          </cell>
        </row>
        <row r="52">
          <cell r="K52">
            <v>2109575</v>
          </cell>
        </row>
        <row r="53">
          <cell r="K53">
            <v>2676439</v>
          </cell>
        </row>
        <row r="54">
          <cell r="K54">
            <v>3086393</v>
          </cell>
        </row>
        <row r="55">
          <cell r="K55">
            <v>4590666</v>
          </cell>
        </row>
        <row r="56">
          <cell r="K56">
            <v>8112156</v>
          </cell>
        </row>
        <row r="57">
          <cell r="K57">
            <v>1355962</v>
          </cell>
        </row>
        <row r="58">
          <cell r="K58">
            <v>1102120</v>
          </cell>
        </row>
        <row r="59">
          <cell r="K59">
            <v>1147550</v>
          </cell>
        </row>
        <row r="60">
          <cell r="K60">
            <v>410950</v>
          </cell>
        </row>
        <row r="61">
          <cell r="K61">
            <v>419208</v>
          </cell>
        </row>
        <row r="62">
          <cell r="K62">
            <v>1012378</v>
          </cell>
        </row>
        <row r="63">
          <cell r="K63">
            <v>1686397</v>
          </cell>
        </row>
        <row r="64">
          <cell r="K64">
            <v>4299171</v>
          </cell>
        </row>
        <row r="65">
          <cell r="K65">
            <v>61377</v>
          </cell>
        </row>
        <row r="66">
          <cell r="K66">
            <v>67529</v>
          </cell>
        </row>
        <row r="67">
          <cell r="K67">
            <v>88500</v>
          </cell>
        </row>
        <row r="68">
          <cell r="K68">
            <v>9907</v>
          </cell>
        </row>
        <row r="69">
          <cell r="K69">
            <v>2443</v>
          </cell>
        </row>
        <row r="70">
          <cell r="K70">
            <v>21200</v>
          </cell>
        </row>
        <row r="71">
          <cell r="K71">
            <v>10171</v>
          </cell>
        </row>
        <row r="72">
          <cell r="K72">
            <v>39085</v>
          </cell>
        </row>
        <row r="73">
          <cell r="K73">
            <v>17394</v>
          </cell>
        </row>
        <row r="74">
          <cell r="K74">
            <v>23035</v>
          </cell>
        </row>
        <row r="75">
          <cell r="K75">
            <v>170000</v>
          </cell>
        </row>
        <row r="76">
          <cell r="K76">
            <v>23019</v>
          </cell>
        </row>
        <row r="77">
          <cell r="K77">
            <v>4829</v>
          </cell>
        </row>
        <row r="78">
          <cell r="K78">
            <v>14131</v>
          </cell>
        </row>
        <row r="79">
          <cell r="K79">
            <v>5859324</v>
          </cell>
        </row>
        <row r="80">
          <cell r="K80">
            <v>1779504</v>
          </cell>
        </row>
        <row r="81">
          <cell r="K81">
            <v>286444</v>
          </cell>
        </row>
        <row r="82">
          <cell r="K82">
            <v>1739825</v>
          </cell>
        </row>
        <row r="83">
          <cell r="K83">
            <v>637568</v>
          </cell>
        </row>
        <row r="84">
          <cell r="K84">
            <v>407634</v>
          </cell>
        </row>
        <row r="85">
          <cell r="K85">
            <v>2924710</v>
          </cell>
        </row>
        <row r="86">
          <cell r="K86">
            <v>987266</v>
          </cell>
        </row>
        <row r="87">
          <cell r="K87">
            <v>227704</v>
          </cell>
        </row>
        <row r="88">
          <cell r="K88">
            <v>2295076</v>
          </cell>
        </row>
        <row r="89">
          <cell r="K89">
            <v>2064438</v>
          </cell>
        </row>
        <row r="90">
          <cell r="K90">
            <v>6236668</v>
          </cell>
        </row>
        <row r="91">
          <cell r="K91">
            <v>1334396</v>
          </cell>
        </row>
        <row r="92">
          <cell r="K92">
            <v>79043.932998499949</v>
          </cell>
        </row>
        <row r="93">
          <cell r="K93">
            <v>712632.88</v>
          </cell>
        </row>
        <row r="94">
          <cell r="K94">
            <v>3655806.1408000002</v>
          </cell>
        </row>
        <row r="95">
          <cell r="K95">
            <v>1089361.2834000001</v>
          </cell>
        </row>
        <row r="96">
          <cell r="K96">
            <v>289052.20313275233</v>
          </cell>
        </row>
        <row r="97">
          <cell r="K97">
            <v>146320</v>
          </cell>
        </row>
        <row r="98">
          <cell r="K98">
            <v>842903.01</v>
          </cell>
        </row>
        <row r="99">
          <cell r="K99">
            <v>2322998.5058000004</v>
          </cell>
        </row>
        <row r="100">
          <cell r="K100">
            <v>1089361.2834000001</v>
          </cell>
        </row>
        <row r="101">
          <cell r="K101">
            <v>515092.82759999996</v>
          </cell>
        </row>
        <row r="102">
          <cell r="K102">
            <v>8720.2000000000007</v>
          </cell>
        </row>
        <row r="103">
          <cell r="K103">
            <v>82588.2</v>
          </cell>
        </row>
        <row r="104">
          <cell r="K104">
            <v>155760</v>
          </cell>
        </row>
        <row r="105">
          <cell r="K105">
            <v>1167020</v>
          </cell>
        </row>
        <row r="106">
          <cell r="K106">
            <v>8850</v>
          </cell>
        </row>
        <row r="107">
          <cell r="K107">
            <v>20229.620400000364</v>
          </cell>
        </row>
        <row r="108">
          <cell r="K108">
            <v>936959.24380000029</v>
          </cell>
        </row>
        <row r="109">
          <cell r="K109">
            <v>25370</v>
          </cell>
        </row>
        <row r="110">
          <cell r="K110">
            <v>40120</v>
          </cell>
        </row>
        <row r="111">
          <cell r="K111">
            <v>61360</v>
          </cell>
        </row>
        <row r="112">
          <cell r="K112">
            <v>12615521.088599999</v>
          </cell>
        </row>
        <row r="113">
          <cell r="K113">
            <v>146320</v>
          </cell>
        </row>
        <row r="114">
          <cell r="K114">
            <v>332241.68289770884</v>
          </cell>
        </row>
        <row r="115">
          <cell r="K115">
            <v>1528756.8485999992</v>
          </cell>
        </row>
        <row r="116">
          <cell r="K116">
            <v>11454300.285199998</v>
          </cell>
        </row>
        <row r="117">
          <cell r="K117">
            <v>566449.71620000061</v>
          </cell>
        </row>
        <row r="118">
          <cell r="K118">
            <v>4845075.6811999986</v>
          </cell>
        </row>
        <row r="119">
          <cell r="K119">
            <v>2626852.84</v>
          </cell>
        </row>
        <row r="120">
          <cell r="K120">
            <v>1099736.26</v>
          </cell>
        </row>
        <row r="121">
          <cell r="K121">
            <v>811840</v>
          </cell>
        </row>
        <row r="122">
          <cell r="K122">
            <v>302788</v>
          </cell>
        </row>
        <row r="123">
          <cell r="K123">
            <v>37754.223800000269</v>
          </cell>
        </row>
        <row r="124">
          <cell r="K124">
            <v>780608.80920000002</v>
          </cell>
        </row>
        <row r="125">
          <cell r="K125">
            <v>1702016.0276000001</v>
          </cell>
        </row>
        <row r="126">
          <cell r="K126">
            <v>234406.00880000019</v>
          </cell>
        </row>
        <row r="127">
          <cell r="K127">
            <v>35400</v>
          </cell>
        </row>
        <row r="128">
          <cell r="K128">
            <v>112100</v>
          </cell>
        </row>
        <row r="129">
          <cell r="K129">
            <v>224583.33000000002</v>
          </cell>
        </row>
        <row r="130">
          <cell r="K130">
            <v>151398.24820000026</v>
          </cell>
        </row>
        <row r="131">
          <cell r="K131">
            <v>109839.24439999927</v>
          </cell>
        </row>
        <row r="132">
          <cell r="K132">
            <v>202921.03639999998</v>
          </cell>
        </row>
        <row r="133">
          <cell r="K133">
            <v>60396.985600000713</v>
          </cell>
        </row>
        <row r="134">
          <cell r="K134">
            <v>80916.640199999791</v>
          </cell>
        </row>
        <row r="135">
          <cell r="K135">
            <v>931054.48479999974</v>
          </cell>
        </row>
        <row r="136">
          <cell r="K136">
            <v>5971162.118999999</v>
          </cell>
        </row>
        <row r="137">
          <cell r="K137">
            <v>298894</v>
          </cell>
        </row>
        <row r="138">
          <cell r="K138">
            <v>2903374.4558000006</v>
          </cell>
        </row>
        <row r="139">
          <cell r="K139">
            <v>1077686.7465999997</v>
          </cell>
        </row>
        <row r="140">
          <cell r="K140">
            <v>441792</v>
          </cell>
        </row>
        <row r="141">
          <cell r="K141">
            <v>370021.72940000007</v>
          </cell>
        </row>
        <row r="142">
          <cell r="K142">
            <v>977995.78259999957</v>
          </cell>
        </row>
        <row r="143">
          <cell r="K143">
            <v>435302</v>
          </cell>
        </row>
        <row r="144">
          <cell r="K144">
            <v>154623.94319999963</v>
          </cell>
        </row>
        <row r="145">
          <cell r="K145">
            <v>14608403.480999999</v>
          </cell>
        </row>
        <row r="146">
          <cell r="K146">
            <v>213397.1932000001</v>
          </cell>
        </row>
        <row r="147">
          <cell r="K147">
            <v>280809.50879999995</v>
          </cell>
        </row>
        <row r="148">
          <cell r="K148">
            <v>165200</v>
          </cell>
        </row>
        <row r="149">
          <cell r="K149">
            <v>8407138.8728</v>
          </cell>
        </row>
        <row r="150">
          <cell r="K150">
            <v>11372397.499999998</v>
          </cell>
        </row>
        <row r="151">
          <cell r="K151">
            <v>159300</v>
          </cell>
        </row>
        <row r="152">
          <cell r="K152">
            <v>64900</v>
          </cell>
        </row>
        <row r="153">
          <cell r="K153">
            <v>81715</v>
          </cell>
        </row>
        <row r="154">
          <cell r="K154">
            <v>826177</v>
          </cell>
        </row>
        <row r="155">
          <cell r="K155">
            <v>663750</v>
          </cell>
        </row>
        <row r="156">
          <cell r="K156">
            <v>242714.62479999987</v>
          </cell>
        </row>
        <row r="157">
          <cell r="K157">
            <v>838042.99579999968</v>
          </cell>
        </row>
        <row r="158">
          <cell r="K158">
            <v>233525</v>
          </cell>
        </row>
        <row r="159">
          <cell r="K159">
            <v>11019580.780000001</v>
          </cell>
        </row>
        <row r="160">
          <cell r="K160">
            <v>53100</v>
          </cell>
        </row>
        <row r="161">
          <cell r="K161">
            <v>83780</v>
          </cell>
        </row>
        <row r="162">
          <cell r="K162">
            <v>259600</v>
          </cell>
        </row>
        <row r="163">
          <cell r="K163">
            <v>142360.99</v>
          </cell>
        </row>
        <row r="164">
          <cell r="K164">
            <v>63487746.794999994</v>
          </cell>
        </row>
        <row r="165">
          <cell r="K165">
            <v>268231.7</v>
          </cell>
        </row>
        <row r="166">
          <cell r="K166">
            <v>4076973.0099999979</v>
          </cell>
        </row>
        <row r="167">
          <cell r="K167">
            <v>18245180.950000003</v>
          </cell>
        </row>
        <row r="168">
          <cell r="K168">
            <v>13626082.490000002</v>
          </cell>
        </row>
        <row r="169">
          <cell r="K169">
            <v>619969.77</v>
          </cell>
        </row>
        <row r="170">
          <cell r="K170">
            <v>3500000</v>
          </cell>
        </row>
        <row r="171">
          <cell r="K171">
            <v>1534000</v>
          </cell>
        </row>
        <row r="172">
          <cell r="K172">
            <v>2515000</v>
          </cell>
        </row>
        <row r="173">
          <cell r="K173">
            <v>1490000</v>
          </cell>
        </row>
        <row r="174">
          <cell r="K174">
            <v>4505000</v>
          </cell>
        </row>
        <row r="175">
          <cell r="K175">
            <v>4653920</v>
          </cell>
        </row>
        <row r="176">
          <cell r="K176">
            <v>10200000</v>
          </cell>
        </row>
        <row r="177">
          <cell r="K177">
            <v>9000000</v>
          </cell>
        </row>
        <row r="178">
          <cell r="K178">
            <v>7000000</v>
          </cell>
        </row>
        <row r="179">
          <cell r="K179">
            <v>7000000</v>
          </cell>
        </row>
        <row r="180">
          <cell r="K180">
            <v>10000000</v>
          </cell>
        </row>
        <row r="181">
          <cell r="K181">
            <v>6000000</v>
          </cell>
        </row>
        <row r="182">
          <cell r="K182">
            <v>9827000</v>
          </cell>
        </row>
        <row r="183">
          <cell r="K183">
            <v>270000</v>
          </cell>
        </row>
        <row r="184">
          <cell r="K184">
            <v>3503383</v>
          </cell>
        </row>
        <row r="185">
          <cell r="K185">
            <v>590963</v>
          </cell>
        </row>
        <row r="186">
          <cell r="K186">
            <v>437260.99999999953</v>
          </cell>
        </row>
        <row r="187">
          <cell r="K187">
            <v>2994545.3999999994</v>
          </cell>
        </row>
        <row r="188">
          <cell r="K188">
            <v>7705658</v>
          </cell>
        </row>
        <row r="189">
          <cell r="K189">
            <v>2000</v>
          </cell>
        </row>
        <row r="190">
          <cell r="K190">
            <v>1500000</v>
          </cell>
        </row>
        <row r="191">
          <cell r="K191">
            <v>1500000</v>
          </cell>
        </row>
        <row r="192">
          <cell r="K192">
            <v>2000</v>
          </cell>
        </row>
        <row r="193">
          <cell r="K193">
            <v>2281573.1999999993</v>
          </cell>
        </row>
        <row r="194">
          <cell r="K194">
            <v>2000</v>
          </cell>
        </row>
        <row r="195">
          <cell r="K195">
            <v>2000</v>
          </cell>
        </row>
        <row r="196">
          <cell r="K196">
            <v>2000</v>
          </cell>
        </row>
        <row r="197">
          <cell r="K197">
            <v>2000</v>
          </cell>
        </row>
        <row r="198">
          <cell r="K198">
            <v>2000</v>
          </cell>
        </row>
        <row r="199">
          <cell r="K199">
            <v>2000</v>
          </cell>
        </row>
        <row r="200">
          <cell r="K200">
            <v>1200000</v>
          </cell>
        </row>
        <row r="201">
          <cell r="K201">
            <v>2000</v>
          </cell>
        </row>
        <row r="202">
          <cell r="K202">
            <v>2000</v>
          </cell>
        </row>
        <row r="203">
          <cell r="K203">
            <v>2000</v>
          </cell>
        </row>
        <row r="204">
          <cell r="K204">
            <v>2000</v>
          </cell>
        </row>
        <row r="205">
          <cell r="K205">
            <v>2000</v>
          </cell>
        </row>
        <row r="206">
          <cell r="K206">
            <v>2000</v>
          </cell>
        </row>
        <row r="207">
          <cell r="K207">
            <v>2000</v>
          </cell>
        </row>
        <row r="208">
          <cell r="K208">
            <v>7693720</v>
          </cell>
        </row>
        <row r="209">
          <cell r="K209">
            <v>2000</v>
          </cell>
        </row>
        <row r="210">
          <cell r="K210">
            <v>2000</v>
          </cell>
        </row>
        <row r="211">
          <cell r="K211">
            <v>2000</v>
          </cell>
        </row>
        <row r="212">
          <cell r="K212">
            <v>2000</v>
          </cell>
        </row>
        <row r="213">
          <cell r="K213">
            <v>2000</v>
          </cell>
        </row>
        <row r="214">
          <cell r="K214">
            <v>2000</v>
          </cell>
        </row>
        <row r="215">
          <cell r="K215">
            <v>2000</v>
          </cell>
        </row>
        <row r="216">
          <cell r="K216">
            <v>1500000</v>
          </cell>
        </row>
        <row r="217">
          <cell r="K217">
            <v>2000</v>
          </cell>
        </row>
        <row r="218">
          <cell r="K218">
            <v>2000</v>
          </cell>
        </row>
        <row r="219">
          <cell r="K219">
            <v>2000</v>
          </cell>
        </row>
        <row r="220">
          <cell r="K220">
            <v>5940817</v>
          </cell>
        </row>
        <row r="221">
          <cell r="K221">
            <v>1251149</v>
          </cell>
        </row>
        <row r="222">
          <cell r="K222">
            <v>10000</v>
          </cell>
        </row>
        <row r="223">
          <cell r="K223">
            <v>10000</v>
          </cell>
        </row>
        <row r="224">
          <cell r="K224">
            <v>10000</v>
          </cell>
        </row>
        <row r="225">
          <cell r="K225">
            <v>10000</v>
          </cell>
        </row>
        <row r="226">
          <cell r="K226">
            <v>10000</v>
          </cell>
        </row>
        <row r="227">
          <cell r="K227">
            <v>10000</v>
          </cell>
        </row>
        <row r="228">
          <cell r="K228">
            <v>10000</v>
          </cell>
        </row>
        <row r="229">
          <cell r="K229">
            <v>10000</v>
          </cell>
        </row>
        <row r="230">
          <cell r="K230">
            <v>10000</v>
          </cell>
        </row>
        <row r="231">
          <cell r="K231">
            <v>3955860</v>
          </cell>
        </row>
        <row r="232">
          <cell r="K232">
            <v>10000</v>
          </cell>
        </row>
        <row r="233">
          <cell r="K233">
            <v>10000</v>
          </cell>
        </row>
        <row r="234">
          <cell r="K234">
            <v>10000</v>
          </cell>
        </row>
        <row r="235">
          <cell r="K235">
            <v>10000</v>
          </cell>
        </row>
        <row r="236">
          <cell r="K236">
            <v>10000</v>
          </cell>
        </row>
        <row r="237">
          <cell r="K237">
            <v>10000</v>
          </cell>
        </row>
        <row r="238">
          <cell r="K238">
            <v>10000</v>
          </cell>
        </row>
        <row r="239">
          <cell r="K239">
            <v>10000</v>
          </cell>
        </row>
        <row r="240">
          <cell r="K240">
            <v>10000</v>
          </cell>
        </row>
        <row r="241">
          <cell r="K241">
            <v>10000</v>
          </cell>
        </row>
        <row r="242">
          <cell r="K242">
            <v>10000</v>
          </cell>
        </row>
        <row r="243">
          <cell r="K243">
            <v>589262</v>
          </cell>
        </row>
        <row r="244">
          <cell r="K244">
            <v>1757329</v>
          </cell>
        </row>
        <row r="245">
          <cell r="K245">
            <v>10000</v>
          </cell>
        </row>
        <row r="246">
          <cell r="K246">
            <v>10000</v>
          </cell>
        </row>
        <row r="247">
          <cell r="K247">
            <v>10000</v>
          </cell>
        </row>
        <row r="248">
          <cell r="K248">
            <v>10000</v>
          </cell>
        </row>
        <row r="249">
          <cell r="K249">
            <v>10000</v>
          </cell>
        </row>
        <row r="250">
          <cell r="K250">
            <v>10000</v>
          </cell>
        </row>
        <row r="251">
          <cell r="K251">
            <v>10000</v>
          </cell>
        </row>
        <row r="252">
          <cell r="K252">
            <v>10000</v>
          </cell>
        </row>
        <row r="253">
          <cell r="K253">
            <v>10000</v>
          </cell>
        </row>
        <row r="254">
          <cell r="K254">
            <v>10000</v>
          </cell>
        </row>
        <row r="255">
          <cell r="K255">
            <v>10000</v>
          </cell>
        </row>
        <row r="256">
          <cell r="K256">
            <v>1810000</v>
          </cell>
        </row>
        <row r="257">
          <cell r="K257">
            <v>3895659</v>
          </cell>
        </row>
        <row r="258">
          <cell r="K258">
            <v>1462273</v>
          </cell>
        </row>
        <row r="259">
          <cell r="K259">
            <v>4127491</v>
          </cell>
        </row>
        <row r="260">
          <cell r="K260">
            <v>3981539</v>
          </cell>
        </row>
        <row r="261">
          <cell r="K261">
            <v>10000</v>
          </cell>
        </row>
        <row r="262">
          <cell r="K262">
            <v>8924276</v>
          </cell>
        </row>
        <row r="263">
          <cell r="K263">
            <v>10000</v>
          </cell>
        </row>
        <row r="264">
          <cell r="K264">
            <v>10000</v>
          </cell>
        </row>
        <row r="265">
          <cell r="K265">
            <v>10000</v>
          </cell>
        </row>
        <row r="266">
          <cell r="K266">
            <v>10000</v>
          </cell>
        </row>
        <row r="267">
          <cell r="K267">
            <v>1221988</v>
          </cell>
        </row>
        <row r="268">
          <cell r="K268">
            <v>683533</v>
          </cell>
        </row>
        <row r="269">
          <cell r="K269">
            <v>10000</v>
          </cell>
        </row>
        <row r="270">
          <cell r="K270">
            <v>10000</v>
          </cell>
        </row>
        <row r="271">
          <cell r="K271">
            <v>10000</v>
          </cell>
        </row>
        <row r="272">
          <cell r="K272">
            <v>10000</v>
          </cell>
        </row>
        <row r="273">
          <cell r="K273">
            <v>10000</v>
          </cell>
        </row>
        <row r="274">
          <cell r="K274">
            <v>10000</v>
          </cell>
        </row>
        <row r="275">
          <cell r="K275">
            <v>870000</v>
          </cell>
        </row>
        <row r="276">
          <cell r="K276">
            <v>10000</v>
          </cell>
        </row>
        <row r="277">
          <cell r="K277">
            <v>10000</v>
          </cell>
        </row>
        <row r="278">
          <cell r="K278">
            <v>10000</v>
          </cell>
        </row>
        <row r="279">
          <cell r="K279">
            <v>10000</v>
          </cell>
        </row>
        <row r="280">
          <cell r="K280">
            <v>10000</v>
          </cell>
        </row>
        <row r="281">
          <cell r="K281">
            <v>10000</v>
          </cell>
        </row>
        <row r="282">
          <cell r="K282">
            <v>10000</v>
          </cell>
        </row>
        <row r="283">
          <cell r="K283">
            <v>6449249</v>
          </cell>
        </row>
        <row r="284">
          <cell r="K284">
            <v>10000</v>
          </cell>
        </row>
        <row r="285">
          <cell r="K285">
            <v>10000</v>
          </cell>
        </row>
        <row r="286">
          <cell r="K286">
            <v>12000000</v>
          </cell>
        </row>
        <row r="287">
          <cell r="K287">
            <v>10000</v>
          </cell>
        </row>
        <row r="288">
          <cell r="K288">
            <v>10000</v>
          </cell>
        </row>
        <row r="331">
          <cell r="K331">
            <v>2000</v>
          </cell>
        </row>
        <row r="332">
          <cell r="K332">
            <v>2000</v>
          </cell>
        </row>
        <row r="333">
          <cell r="K333">
            <v>750948</v>
          </cell>
        </row>
        <row r="334">
          <cell r="K334">
            <v>6175740</v>
          </cell>
        </row>
        <row r="335">
          <cell r="K335">
            <v>1889484.12</v>
          </cell>
        </row>
        <row r="336">
          <cell r="K336">
            <v>8631123.5899999999</v>
          </cell>
        </row>
        <row r="337">
          <cell r="K337">
            <v>15849647</v>
          </cell>
        </row>
        <row r="338">
          <cell r="K338">
            <v>1995312.55</v>
          </cell>
        </row>
        <row r="341">
          <cell r="K341">
            <v>140165.9</v>
          </cell>
        </row>
        <row r="342">
          <cell r="K342">
            <v>4201184</v>
          </cell>
        </row>
        <row r="343">
          <cell r="K343">
            <v>152810</v>
          </cell>
        </row>
        <row r="344">
          <cell r="K344">
            <v>1000000</v>
          </cell>
        </row>
        <row r="345">
          <cell r="K345">
            <v>7021340.4299999997</v>
          </cell>
        </row>
        <row r="346">
          <cell r="K346">
            <v>1250000</v>
          </cell>
        </row>
        <row r="347">
          <cell r="K347">
            <v>2500000</v>
          </cell>
        </row>
        <row r="348">
          <cell r="K348">
            <v>9000000</v>
          </cell>
        </row>
        <row r="349">
          <cell r="K349">
            <v>4100000</v>
          </cell>
        </row>
        <row r="350">
          <cell r="K350">
            <v>3000000</v>
          </cell>
        </row>
        <row r="351">
          <cell r="K351">
            <v>13647000</v>
          </cell>
        </row>
        <row r="352">
          <cell r="K352">
            <v>13000000</v>
          </cell>
        </row>
        <row r="353">
          <cell r="K353">
            <v>4600000</v>
          </cell>
        </row>
        <row r="354">
          <cell r="K354">
            <v>2000</v>
          </cell>
        </row>
        <row r="355">
          <cell r="K355">
            <v>300000</v>
          </cell>
        </row>
        <row r="356">
          <cell r="K356">
            <v>1000000</v>
          </cell>
        </row>
        <row r="357">
          <cell r="K357">
            <v>1240000</v>
          </cell>
        </row>
        <row r="358">
          <cell r="K358">
            <v>4000000</v>
          </cell>
        </row>
        <row r="359">
          <cell r="K359">
            <v>700000</v>
          </cell>
        </row>
        <row r="360">
          <cell r="K360">
            <v>200000</v>
          </cell>
        </row>
        <row r="361">
          <cell r="K361">
            <v>400000</v>
          </cell>
        </row>
        <row r="362">
          <cell r="K362">
            <v>2303000</v>
          </cell>
        </row>
        <row r="363">
          <cell r="K363">
            <v>1456000</v>
          </cell>
        </row>
        <row r="364">
          <cell r="K364">
            <v>10000</v>
          </cell>
        </row>
        <row r="365">
          <cell r="K365">
            <v>1310000</v>
          </cell>
        </row>
        <row r="366">
          <cell r="K366">
            <v>1160000</v>
          </cell>
        </row>
        <row r="367">
          <cell r="K367">
            <v>1055000</v>
          </cell>
        </row>
        <row r="368">
          <cell r="K368">
            <v>272000</v>
          </cell>
        </row>
        <row r="369">
          <cell r="K369">
            <v>1400000</v>
          </cell>
        </row>
        <row r="370">
          <cell r="K370">
            <v>22975000</v>
          </cell>
        </row>
        <row r="378">
          <cell r="K378">
            <v>7364000</v>
          </cell>
        </row>
        <row r="380">
          <cell r="K380">
            <v>3000000</v>
          </cell>
        </row>
        <row r="381">
          <cell r="K381">
            <v>1500000</v>
          </cell>
        </row>
        <row r="382">
          <cell r="K382">
            <v>5200000</v>
          </cell>
        </row>
        <row r="383">
          <cell r="K383">
            <v>12000000</v>
          </cell>
        </row>
        <row r="384">
          <cell r="K384">
            <v>87896857</v>
          </cell>
        </row>
        <row r="385">
          <cell r="K385">
            <v>390000</v>
          </cell>
        </row>
        <row r="386">
          <cell r="K386">
            <v>10000</v>
          </cell>
        </row>
        <row r="387">
          <cell r="K387">
            <v>250000</v>
          </cell>
        </row>
        <row r="388">
          <cell r="K388">
            <v>9150000</v>
          </cell>
        </row>
        <row r="389">
          <cell r="K389">
            <v>2000000</v>
          </cell>
        </row>
        <row r="390">
          <cell r="K390">
            <v>30000000</v>
          </cell>
        </row>
        <row r="391">
          <cell r="K391">
            <v>9690436</v>
          </cell>
        </row>
        <row r="392">
          <cell r="K392">
            <v>1500000</v>
          </cell>
        </row>
        <row r="393">
          <cell r="K393">
            <v>1500000</v>
          </cell>
        </row>
        <row r="394">
          <cell r="K394">
            <v>13682000</v>
          </cell>
        </row>
        <row r="395">
          <cell r="K395">
            <v>6500000</v>
          </cell>
        </row>
        <row r="396">
          <cell r="K396">
            <v>9068000</v>
          </cell>
        </row>
        <row r="397">
          <cell r="K397">
            <v>3000000</v>
          </cell>
        </row>
        <row r="398">
          <cell r="K398">
            <v>6500000</v>
          </cell>
        </row>
        <row r="399">
          <cell r="K399">
            <v>1500000</v>
          </cell>
        </row>
        <row r="400">
          <cell r="K400">
            <v>5000000</v>
          </cell>
        </row>
        <row r="401">
          <cell r="K401">
            <v>2933000</v>
          </cell>
        </row>
        <row r="402">
          <cell r="K402">
            <v>2000</v>
          </cell>
        </row>
        <row r="403">
          <cell r="K403">
            <v>300000</v>
          </cell>
        </row>
        <row r="404">
          <cell r="K404">
            <v>200000</v>
          </cell>
        </row>
        <row r="405">
          <cell r="K405">
            <v>2200000</v>
          </cell>
        </row>
        <row r="406">
          <cell r="K406">
            <v>1500000</v>
          </cell>
        </row>
        <row r="407">
          <cell r="K407">
            <v>800000</v>
          </cell>
        </row>
        <row r="408">
          <cell r="K408">
            <v>3000000</v>
          </cell>
        </row>
        <row r="409">
          <cell r="K409">
            <v>2300000</v>
          </cell>
        </row>
        <row r="410">
          <cell r="K410">
            <v>2250000</v>
          </cell>
        </row>
        <row r="411">
          <cell r="K411">
            <v>1500000</v>
          </cell>
        </row>
        <row r="412">
          <cell r="K412">
            <v>50000</v>
          </cell>
        </row>
        <row r="413">
          <cell r="K413">
            <v>500000</v>
          </cell>
        </row>
        <row r="414">
          <cell r="K414">
            <v>902000</v>
          </cell>
        </row>
        <row r="415">
          <cell r="K415">
            <v>10798000</v>
          </cell>
        </row>
        <row r="416">
          <cell r="K416">
            <v>2000000</v>
          </cell>
        </row>
        <row r="417">
          <cell r="K417">
            <v>500000</v>
          </cell>
        </row>
        <row r="418">
          <cell r="K418">
            <v>200000</v>
          </cell>
        </row>
        <row r="419">
          <cell r="K419">
            <v>2000</v>
          </cell>
        </row>
        <row r="420">
          <cell r="K420">
            <v>2000000</v>
          </cell>
        </row>
        <row r="421">
          <cell r="K421">
            <v>3000000</v>
          </cell>
        </row>
        <row r="422">
          <cell r="K422">
            <v>1580000</v>
          </cell>
        </row>
        <row r="423">
          <cell r="K423">
            <v>3000000</v>
          </cell>
        </row>
        <row r="424">
          <cell r="K424">
            <v>2500000</v>
          </cell>
        </row>
        <row r="425">
          <cell r="K425">
            <v>1400000</v>
          </cell>
        </row>
        <row r="426">
          <cell r="K426">
            <v>3000000</v>
          </cell>
        </row>
        <row r="427">
          <cell r="K427">
            <v>3700000</v>
          </cell>
        </row>
        <row r="428">
          <cell r="K428">
            <v>2200000</v>
          </cell>
        </row>
        <row r="429">
          <cell r="K429">
            <v>2200000</v>
          </cell>
        </row>
        <row r="430">
          <cell r="K430">
            <v>1000000</v>
          </cell>
        </row>
        <row r="431">
          <cell r="K431">
            <v>119994</v>
          </cell>
        </row>
        <row r="432">
          <cell r="K432">
            <v>21497</v>
          </cell>
        </row>
        <row r="433">
          <cell r="K433">
            <v>1998</v>
          </cell>
        </row>
        <row r="434">
          <cell r="K434">
            <v>34996</v>
          </cell>
        </row>
        <row r="435">
          <cell r="K435">
            <v>1999</v>
          </cell>
        </row>
        <row r="436">
          <cell r="K436">
            <v>75988</v>
          </cell>
        </row>
        <row r="437">
          <cell r="K437">
            <v>59995</v>
          </cell>
        </row>
        <row r="438">
          <cell r="K438">
            <v>19996</v>
          </cell>
        </row>
        <row r="439">
          <cell r="K439">
            <v>19996</v>
          </cell>
        </row>
        <row r="440">
          <cell r="K440">
            <v>1999</v>
          </cell>
        </row>
        <row r="441">
          <cell r="K441">
            <v>84996</v>
          </cell>
        </row>
        <row r="442">
          <cell r="K442">
            <v>4998</v>
          </cell>
        </row>
        <row r="443">
          <cell r="K443">
            <v>200000</v>
          </cell>
        </row>
        <row r="444">
          <cell r="K444">
            <v>730</v>
          </cell>
        </row>
        <row r="445">
          <cell r="K445">
            <v>387844</v>
          </cell>
        </row>
        <row r="446">
          <cell r="K446">
            <v>2000000</v>
          </cell>
        </row>
        <row r="447">
          <cell r="K447">
            <v>44534</v>
          </cell>
        </row>
        <row r="448">
          <cell r="K448">
            <v>5000</v>
          </cell>
        </row>
        <row r="449">
          <cell r="K449">
            <v>50000</v>
          </cell>
        </row>
        <row r="450">
          <cell r="K450">
            <v>435577</v>
          </cell>
        </row>
        <row r="451">
          <cell r="K451">
            <v>0</v>
          </cell>
        </row>
        <row r="452">
          <cell r="K452">
            <v>0</v>
          </cell>
        </row>
        <row r="453">
          <cell r="K453">
            <v>231032</v>
          </cell>
        </row>
        <row r="454">
          <cell r="K454">
            <v>103448</v>
          </cell>
        </row>
        <row r="455">
          <cell r="K455">
            <v>1000000</v>
          </cell>
        </row>
        <row r="456">
          <cell r="K456">
            <v>1000000</v>
          </cell>
        </row>
        <row r="457">
          <cell r="K457">
            <v>500000</v>
          </cell>
        </row>
        <row r="458">
          <cell r="K458">
            <v>1975079</v>
          </cell>
        </row>
        <row r="459">
          <cell r="K459">
            <v>350000</v>
          </cell>
        </row>
        <row r="460">
          <cell r="K460">
            <v>400000</v>
          </cell>
        </row>
        <row r="461">
          <cell r="K461">
            <v>1000000</v>
          </cell>
        </row>
        <row r="462">
          <cell r="K462">
            <v>500000</v>
          </cell>
        </row>
        <row r="463">
          <cell r="K463">
            <v>3078776</v>
          </cell>
        </row>
        <row r="464">
          <cell r="K464">
            <v>5000000</v>
          </cell>
        </row>
        <row r="465">
          <cell r="K465">
            <v>500000</v>
          </cell>
        </row>
        <row r="466">
          <cell r="K466">
            <v>4128750</v>
          </cell>
        </row>
        <row r="467">
          <cell r="K467">
            <v>0</v>
          </cell>
        </row>
        <row r="468">
          <cell r="K468">
            <v>0</v>
          </cell>
        </row>
        <row r="469">
          <cell r="K469">
            <v>0</v>
          </cell>
        </row>
        <row r="470">
          <cell r="K470">
            <v>5000000</v>
          </cell>
        </row>
        <row r="471">
          <cell r="K471">
            <v>3606000</v>
          </cell>
        </row>
        <row r="472">
          <cell r="K472">
            <v>250000</v>
          </cell>
        </row>
        <row r="473">
          <cell r="K473">
            <v>250000</v>
          </cell>
        </row>
        <row r="474">
          <cell r="K474">
            <v>4000000</v>
          </cell>
        </row>
        <row r="475">
          <cell r="K475">
            <v>0</v>
          </cell>
        </row>
        <row r="476">
          <cell r="K476">
            <v>0</v>
          </cell>
        </row>
        <row r="477">
          <cell r="K477">
            <v>0</v>
          </cell>
        </row>
        <row r="478">
          <cell r="K478">
            <v>74321</v>
          </cell>
        </row>
        <row r="479">
          <cell r="K479">
            <v>23128</v>
          </cell>
        </row>
        <row r="480">
          <cell r="K480">
            <v>0</v>
          </cell>
        </row>
        <row r="481">
          <cell r="K481">
            <v>28851</v>
          </cell>
        </row>
        <row r="482">
          <cell r="K482">
            <v>299720</v>
          </cell>
        </row>
        <row r="483">
          <cell r="K483">
            <v>21240</v>
          </cell>
        </row>
        <row r="484">
          <cell r="K484">
            <v>0</v>
          </cell>
        </row>
        <row r="485">
          <cell r="K485">
            <v>32342</v>
          </cell>
        </row>
        <row r="486">
          <cell r="K486">
            <v>144000</v>
          </cell>
        </row>
        <row r="487">
          <cell r="K487">
            <v>3280000</v>
          </cell>
        </row>
        <row r="488">
          <cell r="K488">
            <v>3009750</v>
          </cell>
        </row>
        <row r="489">
          <cell r="K489">
            <v>595000</v>
          </cell>
        </row>
        <row r="490">
          <cell r="K490">
            <v>1825000</v>
          </cell>
        </row>
        <row r="491">
          <cell r="K491">
            <v>150000</v>
          </cell>
        </row>
        <row r="492">
          <cell r="K492">
            <v>150000</v>
          </cell>
        </row>
        <row r="493">
          <cell r="K493">
            <v>2000000</v>
          </cell>
        </row>
        <row r="494">
          <cell r="K494">
            <v>1275000</v>
          </cell>
        </row>
        <row r="495">
          <cell r="K495">
            <v>100000</v>
          </cell>
        </row>
        <row r="496">
          <cell r="K496">
            <v>400000</v>
          </cell>
        </row>
        <row r="497">
          <cell r="K497">
            <v>260000</v>
          </cell>
        </row>
        <row r="498">
          <cell r="K498">
            <v>95000</v>
          </cell>
        </row>
        <row r="499">
          <cell r="K499">
            <v>1000000</v>
          </cell>
        </row>
        <row r="500">
          <cell r="K500">
            <v>15000000</v>
          </cell>
        </row>
        <row r="501">
          <cell r="K501">
            <v>3000000</v>
          </cell>
        </row>
        <row r="502">
          <cell r="K502">
            <v>15000000</v>
          </cell>
        </row>
        <row r="503">
          <cell r="K503">
            <v>1000000</v>
          </cell>
        </row>
        <row r="504">
          <cell r="K504">
            <v>2000</v>
          </cell>
        </row>
        <row r="505">
          <cell r="K505">
            <v>3000000</v>
          </cell>
        </row>
        <row r="506">
          <cell r="K506">
            <v>2000</v>
          </cell>
        </row>
        <row r="507">
          <cell r="K507">
            <v>7000000</v>
          </cell>
        </row>
        <row r="508">
          <cell r="K508">
            <v>4000000</v>
          </cell>
        </row>
        <row r="509">
          <cell r="K509">
            <v>8000000</v>
          </cell>
        </row>
        <row r="510">
          <cell r="K510">
            <v>900000</v>
          </cell>
        </row>
        <row r="511">
          <cell r="K511">
            <v>9000000</v>
          </cell>
        </row>
        <row r="512">
          <cell r="K512">
            <v>15000000</v>
          </cell>
        </row>
        <row r="513">
          <cell r="K513">
            <v>2000</v>
          </cell>
        </row>
        <row r="514">
          <cell r="K514">
            <v>2500000</v>
          </cell>
        </row>
        <row r="515">
          <cell r="K515">
            <v>2000</v>
          </cell>
        </row>
        <row r="516">
          <cell r="K516">
            <v>5000000</v>
          </cell>
        </row>
        <row r="517">
          <cell r="K517">
            <v>10000000</v>
          </cell>
        </row>
        <row r="518">
          <cell r="K518">
            <v>200000</v>
          </cell>
        </row>
        <row r="519">
          <cell r="K519">
            <v>20000000</v>
          </cell>
        </row>
        <row r="520">
          <cell r="K520">
            <v>2000000</v>
          </cell>
        </row>
        <row r="521">
          <cell r="K521">
            <v>3500000</v>
          </cell>
        </row>
        <row r="522">
          <cell r="K522">
            <v>2000000</v>
          </cell>
        </row>
        <row r="523">
          <cell r="K523">
            <v>4000000</v>
          </cell>
        </row>
        <row r="524">
          <cell r="K524">
            <v>2000</v>
          </cell>
        </row>
        <row r="525">
          <cell r="K525">
            <v>7000000</v>
          </cell>
        </row>
        <row r="526">
          <cell r="K526">
            <v>2000</v>
          </cell>
        </row>
        <row r="527">
          <cell r="K527">
            <v>3000000</v>
          </cell>
        </row>
        <row r="528">
          <cell r="K528">
            <v>2000</v>
          </cell>
        </row>
        <row r="529">
          <cell r="K529">
            <v>2000000</v>
          </cell>
        </row>
        <row r="530">
          <cell r="K530">
            <v>2000</v>
          </cell>
        </row>
        <row r="531">
          <cell r="K531">
            <v>2000</v>
          </cell>
        </row>
        <row r="532">
          <cell r="K532">
            <v>5500000</v>
          </cell>
        </row>
        <row r="533">
          <cell r="K533">
            <v>17000000</v>
          </cell>
        </row>
        <row r="534">
          <cell r="K534">
            <v>10000000</v>
          </cell>
        </row>
        <row r="535">
          <cell r="K535">
            <v>3000000</v>
          </cell>
        </row>
        <row r="536">
          <cell r="K536">
            <v>2000</v>
          </cell>
        </row>
        <row r="537">
          <cell r="K537">
            <v>2000</v>
          </cell>
        </row>
        <row r="538">
          <cell r="K538">
            <v>2000</v>
          </cell>
        </row>
        <row r="539">
          <cell r="K539">
            <v>2000</v>
          </cell>
        </row>
        <row r="540">
          <cell r="K540">
            <v>2000</v>
          </cell>
        </row>
        <row r="541">
          <cell r="K541">
            <v>2000</v>
          </cell>
        </row>
        <row r="542">
          <cell r="K542">
            <v>2000</v>
          </cell>
        </row>
        <row r="543">
          <cell r="K543">
            <v>2000</v>
          </cell>
        </row>
        <row r="544">
          <cell r="K544">
            <v>5000000</v>
          </cell>
        </row>
        <row r="545">
          <cell r="K545">
            <v>2000</v>
          </cell>
        </row>
        <row r="546">
          <cell r="K546">
            <v>50000000</v>
          </cell>
        </row>
        <row r="547">
          <cell r="K547">
            <v>2000</v>
          </cell>
        </row>
        <row r="548">
          <cell r="K548">
            <v>150000</v>
          </cell>
        </row>
        <row r="549">
          <cell r="K549">
            <v>2000</v>
          </cell>
        </row>
        <row r="550">
          <cell r="K550">
            <v>2000</v>
          </cell>
        </row>
        <row r="551">
          <cell r="K551">
            <v>2000</v>
          </cell>
        </row>
        <row r="552">
          <cell r="K552">
            <v>34000000</v>
          </cell>
        </row>
        <row r="553">
          <cell r="K553">
            <v>2000</v>
          </cell>
        </row>
        <row r="554">
          <cell r="K554">
            <v>3500000</v>
          </cell>
        </row>
        <row r="555">
          <cell r="K555">
            <v>2000</v>
          </cell>
        </row>
        <row r="556">
          <cell r="K556">
            <v>2000</v>
          </cell>
        </row>
        <row r="557">
          <cell r="K557">
            <v>500000</v>
          </cell>
        </row>
        <row r="558">
          <cell r="K558">
            <v>2000</v>
          </cell>
        </row>
        <row r="559">
          <cell r="K559">
            <v>2000</v>
          </cell>
        </row>
        <row r="560">
          <cell r="K560">
            <v>2000</v>
          </cell>
        </row>
        <row r="561">
          <cell r="K561">
            <v>18034373.770000003</v>
          </cell>
        </row>
        <row r="562">
          <cell r="K562">
            <v>9040139.6099999994</v>
          </cell>
        </row>
        <row r="563">
          <cell r="K563">
            <v>4200800</v>
          </cell>
        </row>
        <row r="564">
          <cell r="K564">
            <v>2170583.52</v>
          </cell>
        </row>
        <row r="565">
          <cell r="K565">
            <v>16970528.670000002</v>
          </cell>
        </row>
        <row r="566">
          <cell r="K566">
            <v>1310994</v>
          </cell>
        </row>
        <row r="567">
          <cell r="K567">
            <v>635872</v>
          </cell>
        </row>
        <row r="568">
          <cell r="K568">
            <v>826000</v>
          </cell>
        </row>
        <row r="569">
          <cell r="K569">
            <v>7746000</v>
          </cell>
        </row>
        <row r="570">
          <cell r="K570">
            <v>488520</v>
          </cell>
        </row>
        <row r="571">
          <cell r="K571">
            <v>154816</v>
          </cell>
        </row>
        <row r="572">
          <cell r="K572">
            <v>171100</v>
          </cell>
        </row>
        <row r="573">
          <cell r="K573">
            <v>4047400</v>
          </cell>
        </row>
        <row r="574">
          <cell r="K574">
            <v>7962639</v>
          </cell>
        </row>
        <row r="575">
          <cell r="K575">
            <v>3597819</v>
          </cell>
        </row>
        <row r="576">
          <cell r="K576">
            <v>2535819</v>
          </cell>
        </row>
        <row r="577">
          <cell r="K577">
            <v>3373620</v>
          </cell>
        </row>
        <row r="578">
          <cell r="K578">
            <v>683515</v>
          </cell>
        </row>
        <row r="579">
          <cell r="K579">
            <v>989076</v>
          </cell>
        </row>
        <row r="580">
          <cell r="K580">
            <v>3746500</v>
          </cell>
        </row>
        <row r="581">
          <cell r="K581">
            <v>516840</v>
          </cell>
        </row>
        <row r="582">
          <cell r="K582">
            <v>3067998</v>
          </cell>
        </row>
        <row r="583">
          <cell r="K583">
            <v>3739311</v>
          </cell>
        </row>
        <row r="584">
          <cell r="K584">
            <v>3905799</v>
          </cell>
        </row>
        <row r="585">
          <cell r="K585">
            <v>2780000</v>
          </cell>
        </row>
        <row r="586">
          <cell r="K586">
            <v>3811398</v>
          </cell>
        </row>
        <row r="587">
          <cell r="K587">
            <v>3528198</v>
          </cell>
        </row>
        <row r="588">
          <cell r="K588">
            <v>3244998</v>
          </cell>
        </row>
        <row r="589">
          <cell r="K589">
            <v>3398400</v>
          </cell>
        </row>
        <row r="590">
          <cell r="K590">
            <v>3445599</v>
          </cell>
        </row>
        <row r="591">
          <cell r="K591">
            <v>228920</v>
          </cell>
        </row>
        <row r="592">
          <cell r="K592">
            <v>955800</v>
          </cell>
        </row>
        <row r="593">
          <cell r="K593">
            <v>318600</v>
          </cell>
        </row>
        <row r="594">
          <cell r="K594">
            <v>12870554.07</v>
          </cell>
        </row>
        <row r="595">
          <cell r="K595">
            <v>9835150.9800000004</v>
          </cell>
        </row>
        <row r="596">
          <cell r="K596">
            <v>5000000</v>
          </cell>
        </row>
        <row r="597">
          <cell r="K597">
            <v>67000000</v>
          </cell>
        </row>
        <row r="598">
          <cell r="K598">
            <v>200000</v>
          </cell>
        </row>
        <row r="599">
          <cell r="K599">
            <v>200000</v>
          </cell>
        </row>
        <row r="600">
          <cell r="K600">
            <v>5661876</v>
          </cell>
        </row>
        <row r="601">
          <cell r="K601">
            <v>1590050</v>
          </cell>
        </row>
        <row r="602">
          <cell r="K602">
            <v>1500000</v>
          </cell>
        </row>
        <row r="603">
          <cell r="K603">
            <v>852152</v>
          </cell>
        </row>
        <row r="604">
          <cell r="K604">
            <v>312000</v>
          </cell>
        </row>
        <row r="605">
          <cell r="K605">
            <v>0</v>
          </cell>
        </row>
        <row r="606">
          <cell r="K606">
            <v>1000</v>
          </cell>
        </row>
        <row r="607">
          <cell r="K607">
            <v>0</v>
          </cell>
        </row>
        <row r="608">
          <cell r="K608">
            <v>0</v>
          </cell>
        </row>
        <row r="609">
          <cell r="K609">
            <v>3711861</v>
          </cell>
        </row>
        <row r="610">
          <cell r="K610">
            <v>24575538</v>
          </cell>
        </row>
        <row r="611">
          <cell r="K611">
            <v>14755052</v>
          </cell>
        </row>
        <row r="612">
          <cell r="K612">
            <v>1626613.17</v>
          </cell>
        </row>
        <row r="613">
          <cell r="K613">
            <v>35629564</v>
          </cell>
        </row>
        <row r="614">
          <cell r="K614">
            <v>0</v>
          </cell>
        </row>
        <row r="615">
          <cell r="K615">
            <v>6500000</v>
          </cell>
        </row>
        <row r="616">
          <cell r="K616">
            <v>10000000</v>
          </cell>
        </row>
        <row r="617">
          <cell r="K617">
            <v>22677000</v>
          </cell>
        </row>
        <row r="618">
          <cell r="K618">
            <v>27655500</v>
          </cell>
        </row>
        <row r="619">
          <cell r="K619">
            <v>1800000</v>
          </cell>
        </row>
        <row r="620">
          <cell r="K620">
            <v>22530000</v>
          </cell>
        </row>
        <row r="621">
          <cell r="K621">
            <v>25000000</v>
          </cell>
        </row>
        <row r="622">
          <cell r="K622">
            <v>2000000</v>
          </cell>
        </row>
        <row r="623">
          <cell r="K623">
            <v>2000000</v>
          </cell>
        </row>
        <row r="624">
          <cell r="K624">
            <v>2000000</v>
          </cell>
        </row>
        <row r="625">
          <cell r="K625">
            <v>2000000</v>
          </cell>
        </row>
        <row r="626">
          <cell r="K626">
            <v>12000000</v>
          </cell>
        </row>
        <row r="627">
          <cell r="K627">
            <v>7600000</v>
          </cell>
        </row>
        <row r="628">
          <cell r="K628">
            <v>22100000</v>
          </cell>
        </row>
        <row r="629">
          <cell r="K629">
            <v>2000</v>
          </cell>
        </row>
        <row r="630">
          <cell r="K630">
            <v>200000</v>
          </cell>
        </row>
        <row r="631">
          <cell r="K631">
            <v>200000</v>
          </cell>
        </row>
        <row r="632">
          <cell r="K632">
            <v>200000</v>
          </cell>
        </row>
        <row r="633">
          <cell r="K633">
            <v>2000</v>
          </cell>
        </row>
        <row r="634">
          <cell r="K634">
            <v>2000</v>
          </cell>
        </row>
        <row r="635">
          <cell r="K635">
            <v>2000</v>
          </cell>
        </row>
        <row r="636">
          <cell r="K636">
            <v>2000</v>
          </cell>
        </row>
        <row r="637">
          <cell r="K637">
            <v>250000</v>
          </cell>
        </row>
        <row r="638">
          <cell r="K638">
            <v>250000</v>
          </cell>
        </row>
        <row r="639">
          <cell r="K639">
            <v>250000</v>
          </cell>
        </row>
        <row r="640">
          <cell r="K640">
            <v>250000</v>
          </cell>
        </row>
        <row r="641">
          <cell r="K641">
            <v>250000</v>
          </cell>
        </row>
        <row r="642">
          <cell r="K642">
            <v>250000</v>
          </cell>
        </row>
        <row r="643">
          <cell r="K643">
            <v>250000</v>
          </cell>
        </row>
        <row r="644">
          <cell r="K644">
            <v>2000</v>
          </cell>
        </row>
        <row r="645">
          <cell r="K645">
            <v>2000</v>
          </cell>
        </row>
        <row r="646">
          <cell r="K646">
            <v>2000</v>
          </cell>
        </row>
        <row r="647">
          <cell r="K647">
            <v>2000</v>
          </cell>
        </row>
        <row r="648">
          <cell r="K648">
            <v>2000</v>
          </cell>
        </row>
        <row r="649">
          <cell r="K649">
            <v>2000</v>
          </cell>
        </row>
        <row r="650">
          <cell r="K650">
            <v>2000</v>
          </cell>
        </row>
        <row r="651">
          <cell r="K651">
            <v>2000</v>
          </cell>
        </row>
        <row r="652">
          <cell r="K652">
            <v>2000</v>
          </cell>
        </row>
        <row r="653">
          <cell r="K653">
            <v>2000</v>
          </cell>
        </row>
        <row r="654">
          <cell r="K654">
            <v>2000</v>
          </cell>
        </row>
        <row r="655">
          <cell r="K655">
            <v>2000</v>
          </cell>
        </row>
        <row r="656">
          <cell r="K656">
            <v>2000</v>
          </cell>
        </row>
        <row r="657">
          <cell r="K657">
            <v>2000</v>
          </cell>
        </row>
        <row r="658">
          <cell r="K658">
            <v>2000</v>
          </cell>
        </row>
        <row r="659">
          <cell r="K659">
            <v>2000</v>
          </cell>
        </row>
        <row r="660">
          <cell r="K660">
            <v>2000</v>
          </cell>
        </row>
        <row r="661">
          <cell r="K661">
            <v>2000</v>
          </cell>
        </row>
        <row r="662">
          <cell r="K662">
            <v>2000</v>
          </cell>
        </row>
        <row r="663">
          <cell r="K663">
            <v>2000</v>
          </cell>
        </row>
        <row r="664">
          <cell r="K664">
            <v>2000</v>
          </cell>
        </row>
        <row r="665">
          <cell r="K665">
            <v>2000</v>
          </cell>
        </row>
        <row r="666">
          <cell r="K666">
            <v>2000</v>
          </cell>
        </row>
        <row r="667">
          <cell r="K667">
            <v>2000</v>
          </cell>
        </row>
        <row r="668">
          <cell r="K668">
            <v>2000</v>
          </cell>
        </row>
        <row r="669">
          <cell r="K669">
            <v>2000</v>
          </cell>
        </row>
        <row r="670">
          <cell r="K670">
            <v>2000</v>
          </cell>
        </row>
        <row r="671">
          <cell r="K671">
            <v>2000</v>
          </cell>
        </row>
        <row r="672">
          <cell r="K672">
            <v>2000</v>
          </cell>
        </row>
        <row r="673">
          <cell r="K673">
            <v>2000</v>
          </cell>
        </row>
        <row r="674">
          <cell r="K674">
            <v>2000</v>
          </cell>
        </row>
        <row r="675">
          <cell r="K675">
            <v>2000</v>
          </cell>
        </row>
        <row r="676">
          <cell r="K676">
            <v>2000</v>
          </cell>
        </row>
        <row r="677">
          <cell r="K677">
            <v>2000</v>
          </cell>
        </row>
        <row r="678">
          <cell r="K678">
            <v>2000</v>
          </cell>
        </row>
        <row r="679">
          <cell r="K679">
            <v>2000</v>
          </cell>
        </row>
        <row r="681">
          <cell r="K681">
            <v>0</v>
          </cell>
        </row>
        <row r="682">
          <cell r="K682">
            <v>3000000</v>
          </cell>
        </row>
        <row r="683">
          <cell r="K683">
            <v>4000000</v>
          </cell>
        </row>
        <row r="684">
          <cell r="K684">
            <v>1050000</v>
          </cell>
        </row>
        <row r="685">
          <cell r="K685">
            <v>468000</v>
          </cell>
        </row>
        <row r="686">
          <cell r="K686">
            <v>6000000</v>
          </cell>
        </row>
        <row r="687">
          <cell r="K687">
            <v>100000</v>
          </cell>
        </row>
        <row r="688">
          <cell r="K688">
            <v>1354000</v>
          </cell>
        </row>
        <row r="689">
          <cell r="K689">
            <v>1000000</v>
          </cell>
        </row>
        <row r="690">
          <cell r="K690">
            <v>1000000</v>
          </cell>
        </row>
        <row r="691">
          <cell r="K691">
            <v>100000</v>
          </cell>
        </row>
        <row r="692">
          <cell r="K692">
            <v>2000</v>
          </cell>
        </row>
        <row r="693">
          <cell r="K693">
            <v>100000</v>
          </cell>
        </row>
        <row r="694">
          <cell r="K694">
            <v>30000</v>
          </cell>
        </row>
        <row r="695">
          <cell r="K695">
            <v>2000</v>
          </cell>
        </row>
        <row r="696">
          <cell r="K696">
            <v>840833</v>
          </cell>
        </row>
        <row r="697">
          <cell r="K697">
            <v>1782000</v>
          </cell>
        </row>
        <row r="698">
          <cell r="K698">
            <v>1000</v>
          </cell>
        </row>
        <row r="699">
          <cell r="K699">
            <v>1000</v>
          </cell>
        </row>
        <row r="700">
          <cell r="K700">
            <v>5580000</v>
          </cell>
        </row>
        <row r="701">
          <cell r="K701">
            <v>47944000</v>
          </cell>
        </row>
        <row r="702">
          <cell r="K702">
            <v>1000</v>
          </cell>
        </row>
        <row r="703">
          <cell r="K703">
            <v>1000</v>
          </cell>
        </row>
        <row r="704">
          <cell r="K704">
            <v>7569000</v>
          </cell>
        </row>
        <row r="705">
          <cell r="K705">
            <v>7952000</v>
          </cell>
        </row>
        <row r="706">
          <cell r="K706">
            <v>74385000</v>
          </cell>
        </row>
        <row r="707">
          <cell r="K707">
            <v>5000000</v>
          </cell>
        </row>
        <row r="708">
          <cell r="K708">
            <v>5000000</v>
          </cell>
        </row>
        <row r="709">
          <cell r="K709">
            <v>5000</v>
          </cell>
        </row>
        <row r="710">
          <cell r="K710">
            <v>465000</v>
          </cell>
        </row>
        <row r="711">
          <cell r="K711">
            <v>281787000</v>
          </cell>
        </row>
        <row r="712">
          <cell r="K712">
            <v>1000</v>
          </cell>
        </row>
        <row r="713">
          <cell r="K713">
            <v>2325000</v>
          </cell>
        </row>
        <row r="714">
          <cell r="K714">
            <v>697350</v>
          </cell>
        </row>
        <row r="715">
          <cell r="K715">
            <v>3000</v>
          </cell>
        </row>
        <row r="716">
          <cell r="K716">
            <v>933045</v>
          </cell>
        </row>
        <row r="717">
          <cell r="K717">
            <v>0</v>
          </cell>
        </row>
        <row r="718">
          <cell r="K718">
            <v>1500000</v>
          </cell>
        </row>
        <row r="719">
          <cell r="K719">
            <v>1500000</v>
          </cell>
        </row>
        <row r="720">
          <cell r="K720">
            <v>500000</v>
          </cell>
        </row>
        <row r="721">
          <cell r="K721">
            <v>2000</v>
          </cell>
        </row>
        <row r="722">
          <cell r="K722">
            <v>2000</v>
          </cell>
        </row>
        <row r="723">
          <cell r="K723">
            <v>2000</v>
          </cell>
        </row>
        <row r="724">
          <cell r="K724">
            <v>2000</v>
          </cell>
        </row>
        <row r="725">
          <cell r="K725">
            <v>9298000</v>
          </cell>
        </row>
        <row r="726">
          <cell r="K726">
            <v>260540</v>
          </cell>
        </row>
        <row r="727">
          <cell r="K727">
            <v>3133000</v>
          </cell>
        </row>
        <row r="728">
          <cell r="K728">
            <v>0</v>
          </cell>
        </row>
        <row r="729">
          <cell r="K729">
            <v>4312645.3</v>
          </cell>
        </row>
        <row r="730">
          <cell r="K730">
            <v>297777164.94</v>
          </cell>
        </row>
        <row r="731">
          <cell r="K731">
            <v>115168000</v>
          </cell>
        </row>
        <row r="732">
          <cell r="K732">
            <v>778304.4</v>
          </cell>
        </row>
        <row r="733">
          <cell r="K733">
            <v>18084</v>
          </cell>
        </row>
        <row r="734">
          <cell r="K734">
            <v>107900</v>
          </cell>
        </row>
        <row r="735">
          <cell r="K735">
            <v>0</v>
          </cell>
        </row>
        <row r="736">
          <cell r="K736">
            <v>1568467.94</v>
          </cell>
        </row>
        <row r="737">
          <cell r="K737">
            <v>112512.46</v>
          </cell>
        </row>
        <row r="738">
          <cell r="K738">
            <v>32000</v>
          </cell>
        </row>
        <row r="739">
          <cell r="K739">
            <v>1372000</v>
          </cell>
        </row>
        <row r="740">
          <cell r="K740">
            <v>42449.55</v>
          </cell>
        </row>
        <row r="741">
          <cell r="K741">
            <v>700000</v>
          </cell>
        </row>
        <row r="742">
          <cell r="K742">
            <v>3430184.38</v>
          </cell>
        </row>
        <row r="743">
          <cell r="K743">
            <v>1656403.3</v>
          </cell>
        </row>
        <row r="744">
          <cell r="K744">
            <v>840000</v>
          </cell>
        </row>
        <row r="745">
          <cell r="K745">
            <v>1288165</v>
          </cell>
        </row>
        <row r="746">
          <cell r="K746">
            <v>5318280</v>
          </cell>
        </row>
        <row r="747">
          <cell r="K747">
            <v>0</v>
          </cell>
        </row>
        <row r="748">
          <cell r="K748">
            <v>258909</v>
          </cell>
        </row>
        <row r="749">
          <cell r="K749">
            <v>7115997.9800000004</v>
          </cell>
        </row>
        <row r="750">
          <cell r="K750">
            <v>83500</v>
          </cell>
        </row>
        <row r="751">
          <cell r="K751">
            <v>101000</v>
          </cell>
        </row>
        <row r="752">
          <cell r="K752">
            <v>4097633.26</v>
          </cell>
        </row>
        <row r="753">
          <cell r="K753">
            <v>97875</v>
          </cell>
        </row>
        <row r="754">
          <cell r="K754">
            <v>2160657</v>
          </cell>
        </row>
        <row r="755">
          <cell r="K755">
            <v>50000000</v>
          </cell>
        </row>
        <row r="756">
          <cell r="K756">
            <v>1659000</v>
          </cell>
        </row>
        <row r="757">
          <cell r="K757">
            <v>4000</v>
          </cell>
        </row>
        <row r="758">
          <cell r="K758">
            <v>1297919000</v>
          </cell>
        </row>
        <row r="759">
          <cell r="K759">
            <v>329124000</v>
          </cell>
        </row>
        <row r="760">
          <cell r="K760">
            <v>482215000</v>
          </cell>
        </row>
        <row r="761">
          <cell r="K761">
            <v>20000</v>
          </cell>
        </row>
        <row r="762">
          <cell r="K762">
            <v>2473996</v>
          </cell>
        </row>
        <row r="763">
          <cell r="K763">
            <v>137105000</v>
          </cell>
        </row>
        <row r="765">
          <cell r="K765">
            <v>2189000</v>
          </cell>
        </row>
        <row r="766">
          <cell r="K766">
            <v>36000000</v>
          </cell>
        </row>
        <row r="767">
          <cell r="K767">
            <v>19891200</v>
          </cell>
        </row>
        <row r="768">
          <cell r="K768">
            <v>1000</v>
          </cell>
        </row>
        <row r="769">
          <cell r="K769">
            <v>2000000</v>
          </cell>
        </row>
        <row r="770">
          <cell r="K770">
            <v>5000000</v>
          </cell>
        </row>
        <row r="771">
          <cell r="K771">
            <v>1000</v>
          </cell>
        </row>
        <row r="772">
          <cell r="K772">
            <v>3166667</v>
          </cell>
        </row>
        <row r="773">
          <cell r="K773">
            <v>1000000</v>
          </cell>
        </row>
        <row r="774">
          <cell r="K774">
            <v>3602000</v>
          </cell>
        </row>
        <row r="775">
          <cell r="K775">
            <v>1000000</v>
          </cell>
        </row>
        <row r="776">
          <cell r="K776">
            <v>2500000</v>
          </cell>
        </row>
        <row r="777">
          <cell r="K777">
            <v>300000</v>
          </cell>
        </row>
        <row r="778">
          <cell r="K778">
            <v>400000</v>
          </cell>
        </row>
        <row r="779">
          <cell r="K779">
            <v>400000</v>
          </cell>
        </row>
        <row r="780">
          <cell r="K780">
            <v>2000</v>
          </cell>
        </row>
        <row r="781">
          <cell r="K781">
            <v>1000000</v>
          </cell>
        </row>
        <row r="782">
          <cell r="K782">
            <v>300000</v>
          </cell>
        </row>
        <row r="783">
          <cell r="K783">
            <v>850000</v>
          </cell>
        </row>
        <row r="784">
          <cell r="K784">
            <v>200000</v>
          </cell>
        </row>
        <row r="785">
          <cell r="K785">
            <v>26000000</v>
          </cell>
        </row>
        <row r="786">
          <cell r="K786">
            <v>4000000</v>
          </cell>
        </row>
        <row r="787">
          <cell r="K787">
            <v>800000</v>
          </cell>
        </row>
        <row r="788">
          <cell r="K788">
            <v>1000000</v>
          </cell>
        </row>
        <row r="789">
          <cell r="K789">
            <v>10000</v>
          </cell>
        </row>
        <row r="790">
          <cell r="K790">
            <v>3000000</v>
          </cell>
        </row>
        <row r="791">
          <cell r="K791">
            <v>700000</v>
          </cell>
        </row>
        <row r="792">
          <cell r="K792">
            <v>800000</v>
          </cell>
        </row>
        <row r="793">
          <cell r="K793">
            <v>6000000</v>
          </cell>
        </row>
        <row r="794">
          <cell r="K794">
            <v>17117000</v>
          </cell>
        </row>
        <row r="795">
          <cell r="K795">
            <v>10000</v>
          </cell>
        </row>
        <row r="796">
          <cell r="K796">
            <v>10000</v>
          </cell>
        </row>
        <row r="797">
          <cell r="K797">
            <v>2000000</v>
          </cell>
        </row>
        <row r="798">
          <cell r="K798">
            <v>1477000</v>
          </cell>
        </row>
        <row r="799">
          <cell r="K799">
            <v>200000</v>
          </cell>
        </row>
        <row r="800">
          <cell r="K800">
            <v>500000</v>
          </cell>
        </row>
        <row r="801">
          <cell r="K801">
            <v>3800000</v>
          </cell>
        </row>
        <row r="802">
          <cell r="K802">
            <v>10000000</v>
          </cell>
        </row>
        <row r="803">
          <cell r="K803">
            <v>500000</v>
          </cell>
        </row>
        <row r="804">
          <cell r="K804">
            <v>8000</v>
          </cell>
        </row>
        <row r="805">
          <cell r="K805">
            <v>3500000</v>
          </cell>
        </row>
        <row r="806">
          <cell r="K806">
            <v>7492000</v>
          </cell>
        </row>
        <row r="807">
          <cell r="K807">
            <v>12000000</v>
          </cell>
        </row>
        <row r="808">
          <cell r="K808">
            <v>7600000</v>
          </cell>
        </row>
        <row r="809">
          <cell r="K809">
            <v>2000</v>
          </cell>
        </row>
        <row r="810">
          <cell r="K810">
            <v>2000</v>
          </cell>
        </row>
        <row r="811">
          <cell r="K811">
            <v>2498000</v>
          </cell>
        </row>
        <row r="812">
          <cell r="K812">
            <v>2498000</v>
          </cell>
        </row>
        <row r="813">
          <cell r="K813">
            <v>2000</v>
          </cell>
        </row>
        <row r="814">
          <cell r="K814">
            <v>250000</v>
          </cell>
        </row>
        <row r="815">
          <cell r="K815">
            <v>10000000</v>
          </cell>
        </row>
        <row r="816">
          <cell r="K816">
            <v>30000000</v>
          </cell>
        </row>
        <row r="817">
          <cell r="K817">
            <v>1250000</v>
          </cell>
        </row>
        <row r="818">
          <cell r="K818">
            <v>1000000</v>
          </cell>
        </row>
        <row r="819">
          <cell r="K819">
            <v>800000</v>
          </cell>
        </row>
        <row r="820">
          <cell r="K820">
            <v>9000000</v>
          </cell>
        </row>
        <row r="821">
          <cell r="K821">
            <v>3000000</v>
          </cell>
        </row>
        <row r="822">
          <cell r="K822">
            <v>5700000</v>
          </cell>
        </row>
        <row r="823">
          <cell r="K823">
            <v>4000000</v>
          </cell>
        </row>
        <row r="824">
          <cell r="K824">
            <v>7500000</v>
          </cell>
        </row>
        <row r="825">
          <cell r="K825">
            <v>15000000</v>
          </cell>
        </row>
        <row r="826">
          <cell r="K826">
            <v>11500000</v>
          </cell>
        </row>
        <row r="827">
          <cell r="K827">
            <v>0</v>
          </cell>
        </row>
        <row r="828">
          <cell r="K828">
            <v>10420000</v>
          </cell>
        </row>
        <row r="829">
          <cell r="K829">
            <v>4850000</v>
          </cell>
        </row>
        <row r="830">
          <cell r="K830">
            <v>500000</v>
          </cell>
        </row>
        <row r="831">
          <cell r="K831">
            <v>1000</v>
          </cell>
        </row>
        <row r="832">
          <cell r="K832">
            <v>3638244000</v>
          </cell>
        </row>
        <row r="833">
          <cell r="K833">
            <v>93590000</v>
          </cell>
        </row>
        <row r="834">
          <cell r="K834">
            <v>848930000</v>
          </cell>
        </row>
        <row r="835">
          <cell r="K835">
            <v>2692725000</v>
          </cell>
        </row>
        <row r="836">
          <cell r="K836">
            <v>1823611000</v>
          </cell>
        </row>
        <row r="837">
          <cell r="K837">
            <v>299117000</v>
          </cell>
        </row>
        <row r="838">
          <cell r="K838">
            <v>1059578000</v>
          </cell>
        </row>
        <row r="839">
          <cell r="K839">
            <v>3598994000</v>
          </cell>
        </row>
        <row r="840">
          <cell r="K840">
            <v>171807000</v>
          </cell>
        </row>
        <row r="841">
          <cell r="K841">
            <v>8956000</v>
          </cell>
        </row>
        <row r="842">
          <cell r="K842">
            <v>1746735000</v>
          </cell>
        </row>
        <row r="843">
          <cell r="K843">
            <v>2536061000</v>
          </cell>
        </row>
        <row r="844">
          <cell r="K844">
            <v>886958000</v>
          </cell>
        </row>
        <row r="845">
          <cell r="K845">
            <v>188611000</v>
          </cell>
        </row>
        <row r="846">
          <cell r="K846">
            <v>3662700000</v>
          </cell>
        </row>
        <row r="847">
          <cell r="K847">
            <v>1000</v>
          </cell>
        </row>
        <row r="848">
          <cell r="K848">
            <v>5000</v>
          </cell>
        </row>
        <row r="849">
          <cell r="K849">
            <v>1292618000</v>
          </cell>
        </row>
        <row r="850">
          <cell r="K850">
            <v>1486189000</v>
          </cell>
        </row>
        <row r="851">
          <cell r="K851">
            <v>643102000</v>
          </cell>
        </row>
        <row r="852">
          <cell r="K852">
            <v>40500000</v>
          </cell>
        </row>
        <row r="853">
          <cell r="K853">
            <v>3150000</v>
          </cell>
        </row>
        <row r="854">
          <cell r="K854">
            <v>5501000</v>
          </cell>
        </row>
        <row r="855">
          <cell r="K855">
            <v>4000000</v>
          </cell>
        </row>
        <row r="856">
          <cell r="K856">
            <v>375000</v>
          </cell>
        </row>
        <row r="857">
          <cell r="K857">
            <v>4000000</v>
          </cell>
        </row>
        <row r="858">
          <cell r="K858">
            <v>650000</v>
          </cell>
        </row>
        <row r="859">
          <cell r="K859">
            <v>4000000</v>
          </cell>
        </row>
        <row r="860">
          <cell r="K860">
            <v>150000</v>
          </cell>
        </row>
        <row r="861">
          <cell r="K861">
            <v>1500000</v>
          </cell>
        </row>
        <row r="862">
          <cell r="K862">
            <v>750000</v>
          </cell>
        </row>
        <row r="863">
          <cell r="K863">
            <v>200000</v>
          </cell>
        </row>
        <row r="864">
          <cell r="K864">
            <v>50750000</v>
          </cell>
        </row>
        <row r="865">
          <cell r="K865">
            <v>250000000</v>
          </cell>
        </row>
        <row r="866">
          <cell r="K866">
            <v>100000</v>
          </cell>
        </row>
        <row r="867">
          <cell r="K867">
            <v>2778342.0412480012</v>
          </cell>
        </row>
        <row r="868">
          <cell r="K868">
            <v>173552.15800000029</v>
          </cell>
        </row>
        <row r="869">
          <cell r="K869">
            <v>24676165.087839663</v>
          </cell>
        </row>
        <row r="870">
          <cell r="K870">
            <v>7651797.9202077398</v>
          </cell>
        </row>
        <row r="871">
          <cell r="K871">
            <v>10773386.1629417</v>
          </cell>
        </row>
        <row r="872">
          <cell r="K872">
            <v>10000000</v>
          </cell>
        </row>
        <row r="873">
          <cell r="K873">
            <v>2561983</v>
          </cell>
        </row>
        <row r="874">
          <cell r="K874">
            <v>30000000</v>
          </cell>
        </row>
        <row r="875">
          <cell r="K875">
            <v>26833</v>
          </cell>
        </row>
      </sheetData>
      <sheetData sheetId="3" refreshError="1"/>
      <sheetData sheetId="4" refreshError="1"/>
    </sheetDataSet>
  </externalBook>
</externalLink>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
  <sheetViews>
    <sheetView tabSelected="1" workbookViewId="0">
      <selection activeCell="O6" sqref="O6"/>
    </sheetView>
  </sheetViews>
  <sheetFormatPr defaultRowHeight="1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V1978"/>
  <sheetViews>
    <sheetView topLeftCell="A869" zoomScale="70" zoomScaleNormal="70" workbookViewId="0">
      <selection activeCell="L879" sqref="L879"/>
    </sheetView>
  </sheetViews>
  <sheetFormatPr defaultRowHeight="15.75"/>
  <cols>
    <col min="1" max="1" width="4.28515625" style="171" customWidth="1"/>
    <col min="2" max="2" width="23.7109375" style="376" customWidth="1"/>
    <col min="3" max="3" width="15.7109375" style="365" customWidth="1"/>
    <col min="4" max="4" width="38.7109375" style="366" customWidth="1"/>
    <col min="5" max="6" width="12.7109375" style="63" customWidth="1"/>
    <col min="7" max="8" width="12.7109375" style="367" customWidth="1"/>
    <col min="9" max="9" width="22.140625" style="64" bestFit="1" customWidth="1"/>
    <col min="10" max="10" width="18.7109375" style="65" customWidth="1"/>
    <col min="11" max="11" width="18.7109375" style="57" customWidth="1"/>
    <col min="12" max="12" width="15.7109375" style="368" customWidth="1"/>
    <col min="13" max="16" width="0" hidden="1" customWidth="1"/>
    <col min="17" max="20" width="17.140625" style="369" customWidth="1"/>
    <col min="22" max="22" width="13.85546875" bestFit="1" customWidth="1"/>
  </cols>
  <sheetData>
    <row r="1" spans="1:20" s="241" customFormat="1" ht="58.5" customHeight="1" thickBot="1">
      <c r="A1" s="429" t="s">
        <v>1469</v>
      </c>
      <c r="B1" s="429"/>
      <c r="C1" s="429"/>
      <c r="D1" s="429"/>
      <c r="E1" s="429"/>
      <c r="F1" s="429"/>
      <c r="G1" s="429"/>
      <c r="H1" s="429"/>
      <c r="I1" s="429"/>
      <c r="J1" s="429"/>
      <c r="K1" s="429"/>
      <c r="L1" s="429"/>
      <c r="M1" s="429"/>
      <c r="N1" s="429"/>
      <c r="O1" s="429"/>
      <c r="P1" s="429"/>
      <c r="Q1" s="429"/>
      <c r="R1" s="429"/>
      <c r="S1" s="429"/>
      <c r="T1" s="429"/>
    </row>
    <row r="2" spans="1:20" s="10" customFormat="1" ht="105.75" customHeight="1" thickBot="1">
      <c r="A2" s="242" t="s">
        <v>0</v>
      </c>
      <c r="B2" s="243" t="s">
        <v>1460</v>
      </c>
      <c r="C2" s="244" t="s">
        <v>1</v>
      </c>
      <c r="D2" s="244" t="s">
        <v>2</v>
      </c>
      <c r="E2" s="244" t="s">
        <v>3</v>
      </c>
      <c r="F2" s="244" t="s">
        <v>4</v>
      </c>
      <c r="G2" s="245" t="s">
        <v>7</v>
      </c>
      <c r="H2" s="244" t="s">
        <v>8</v>
      </c>
      <c r="I2" s="246" t="s">
        <v>5</v>
      </c>
      <c r="J2" s="247" t="s">
        <v>6</v>
      </c>
      <c r="K2" s="244" t="s">
        <v>1458</v>
      </c>
      <c r="L2" s="244" t="s">
        <v>1459</v>
      </c>
      <c r="M2" s="248"/>
      <c r="N2" s="248"/>
      <c r="O2" s="248"/>
      <c r="P2" s="248"/>
      <c r="Q2" s="249" t="s">
        <v>1470</v>
      </c>
      <c r="R2" s="249" t="s">
        <v>1471</v>
      </c>
      <c r="S2" s="249" t="s">
        <v>1472</v>
      </c>
      <c r="T2" s="250" t="s">
        <v>1473</v>
      </c>
    </row>
    <row r="3" spans="1:20" s="56" customFormat="1" ht="47.25" customHeight="1">
      <c r="A3" s="160">
        <v>1</v>
      </c>
      <c r="B3" s="251" t="s">
        <v>469</v>
      </c>
      <c r="C3" s="72" t="s">
        <v>75</v>
      </c>
      <c r="D3" s="174" t="s">
        <v>68</v>
      </c>
      <c r="E3" s="49" t="s">
        <v>198</v>
      </c>
      <c r="F3" s="162" t="s">
        <v>470</v>
      </c>
      <c r="G3" s="162">
        <v>2020</v>
      </c>
      <c r="H3" s="162">
        <v>2020</v>
      </c>
      <c r="I3" s="163">
        <v>3000000</v>
      </c>
      <c r="J3" s="164">
        <v>0</v>
      </c>
      <c r="K3" s="163">
        <v>3000000</v>
      </c>
      <c r="L3" s="163" t="s">
        <v>459</v>
      </c>
      <c r="M3" s="252" t="s">
        <v>459</v>
      </c>
      <c r="N3" s="253"/>
      <c r="O3" s="253"/>
      <c r="P3" s="253"/>
      <c r="Q3" s="254">
        <f>[1]KURUMLAR!K3/4</f>
        <v>750000</v>
      </c>
      <c r="R3" s="254">
        <v>750000</v>
      </c>
      <c r="S3" s="254">
        <v>750000</v>
      </c>
      <c r="T3" s="254">
        <v>750000</v>
      </c>
    </row>
    <row r="4" spans="1:20" s="46" customFormat="1" ht="42.95" customHeight="1">
      <c r="A4" s="157">
        <v>2</v>
      </c>
      <c r="B4" s="15" t="s">
        <v>476</v>
      </c>
      <c r="C4" s="20" t="s">
        <v>75</v>
      </c>
      <c r="D4" s="175" t="s">
        <v>478</v>
      </c>
      <c r="E4" s="17" t="s">
        <v>817</v>
      </c>
      <c r="F4" s="255" t="s">
        <v>477</v>
      </c>
      <c r="G4" s="255">
        <v>39188</v>
      </c>
      <c r="H4" s="52">
        <v>44196</v>
      </c>
      <c r="I4" s="58">
        <v>99000</v>
      </c>
      <c r="J4" s="58">
        <v>0</v>
      </c>
      <c r="K4" s="58">
        <f>SUM(I4-J4)</f>
        <v>99000</v>
      </c>
      <c r="L4" s="42">
        <v>0</v>
      </c>
      <c r="M4" s="20" t="s">
        <v>1474</v>
      </c>
      <c r="N4" s="256"/>
      <c r="O4" s="256"/>
      <c r="P4" s="256"/>
      <c r="Q4" s="257">
        <f>[1]KURUMLAR!K4/4</f>
        <v>24750</v>
      </c>
      <c r="R4" s="40">
        <v>24750</v>
      </c>
      <c r="S4" s="40">
        <v>24750</v>
      </c>
      <c r="T4" s="40">
        <v>24750</v>
      </c>
    </row>
    <row r="5" spans="1:20" s="46" customFormat="1" ht="42.95" customHeight="1">
      <c r="A5" s="157">
        <v>3</v>
      </c>
      <c r="B5" s="15" t="s">
        <v>476</v>
      </c>
      <c r="C5" s="20" t="s">
        <v>75</v>
      </c>
      <c r="D5" s="175" t="s">
        <v>479</v>
      </c>
      <c r="E5" s="17" t="s">
        <v>1274</v>
      </c>
      <c r="F5" s="255" t="s">
        <v>477</v>
      </c>
      <c r="G5" s="255">
        <v>38574</v>
      </c>
      <c r="H5" s="52">
        <v>43892</v>
      </c>
      <c r="I5" s="42">
        <v>235000</v>
      </c>
      <c r="J5" s="42">
        <v>235000</v>
      </c>
      <c r="K5" s="58">
        <f>SUM(I5-J5)</f>
        <v>0</v>
      </c>
      <c r="L5" s="42">
        <v>0</v>
      </c>
      <c r="M5" s="154" t="s">
        <v>1475</v>
      </c>
      <c r="N5" s="256"/>
      <c r="O5" s="256"/>
      <c r="P5" s="256"/>
      <c r="Q5" s="257">
        <f>[1]KURUMLAR!K5/4</f>
        <v>0</v>
      </c>
      <c r="R5" s="40">
        <v>0</v>
      </c>
      <c r="S5" s="40">
        <v>0</v>
      </c>
      <c r="T5" s="40">
        <v>0</v>
      </c>
    </row>
    <row r="6" spans="1:20" s="46" customFormat="1" ht="42.95" customHeight="1">
      <c r="A6" s="157">
        <v>4</v>
      </c>
      <c r="B6" s="15" t="s">
        <v>476</v>
      </c>
      <c r="C6" s="20" t="s">
        <v>75</v>
      </c>
      <c r="D6" s="175" t="s">
        <v>480</v>
      </c>
      <c r="E6" s="17" t="s">
        <v>870</v>
      </c>
      <c r="F6" s="255" t="s">
        <v>477</v>
      </c>
      <c r="G6" s="255">
        <v>40659</v>
      </c>
      <c r="H6" s="52">
        <v>44196</v>
      </c>
      <c r="I6" s="58">
        <v>198000</v>
      </c>
      <c r="J6" s="58">
        <v>0</v>
      </c>
      <c r="K6" s="58">
        <f>SUM(I6-J6)</f>
        <v>198000</v>
      </c>
      <c r="L6" s="42">
        <v>0</v>
      </c>
      <c r="M6" s="20" t="s">
        <v>1474</v>
      </c>
      <c r="N6" s="256"/>
      <c r="O6" s="256"/>
      <c r="P6" s="256"/>
      <c r="Q6" s="257">
        <f>[1]KURUMLAR!K6/4</f>
        <v>49500</v>
      </c>
      <c r="R6" s="40">
        <v>49500</v>
      </c>
      <c r="S6" s="40">
        <v>49500</v>
      </c>
      <c r="T6" s="40">
        <v>49500</v>
      </c>
    </row>
    <row r="7" spans="1:20" s="46" customFormat="1" ht="42.95" customHeight="1">
      <c r="A7" s="154">
        <v>5</v>
      </c>
      <c r="B7" s="15" t="s">
        <v>476</v>
      </c>
      <c r="C7" s="20" t="s">
        <v>75</v>
      </c>
      <c r="D7" s="175" t="s">
        <v>481</v>
      </c>
      <c r="E7" s="17" t="s">
        <v>809</v>
      </c>
      <c r="F7" s="255" t="s">
        <v>477</v>
      </c>
      <c r="G7" s="23">
        <v>42352</v>
      </c>
      <c r="H7" s="52">
        <v>44196</v>
      </c>
      <c r="I7" s="42">
        <v>248000</v>
      </c>
      <c r="J7" s="42">
        <v>47160</v>
      </c>
      <c r="K7" s="58">
        <f>SUM(I7-J7)</f>
        <v>200840</v>
      </c>
      <c r="L7" s="42">
        <v>0</v>
      </c>
      <c r="M7" s="20" t="s">
        <v>1474</v>
      </c>
      <c r="N7" s="256"/>
      <c r="O7" s="256"/>
      <c r="P7" s="256"/>
      <c r="Q7" s="257">
        <f>[1]KURUMLAR!K7/4</f>
        <v>50210</v>
      </c>
      <c r="R7" s="40">
        <v>50210</v>
      </c>
      <c r="S7" s="40">
        <v>50210</v>
      </c>
      <c r="T7" s="40">
        <v>50210</v>
      </c>
    </row>
    <row r="8" spans="1:20" s="46" customFormat="1" ht="42.95" customHeight="1">
      <c r="A8" s="157">
        <v>6</v>
      </c>
      <c r="B8" s="15" t="s">
        <v>476</v>
      </c>
      <c r="C8" s="20" t="s">
        <v>75</v>
      </c>
      <c r="D8" s="176" t="s">
        <v>482</v>
      </c>
      <c r="E8" s="15" t="s">
        <v>809</v>
      </c>
      <c r="F8" s="255" t="s">
        <v>477</v>
      </c>
      <c r="G8" s="258">
        <v>42724</v>
      </c>
      <c r="H8" s="52">
        <v>44196</v>
      </c>
      <c r="I8" s="42">
        <v>85000</v>
      </c>
      <c r="J8" s="42">
        <v>0</v>
      </c>
      <c r="K8" s="58">
        <f>SUM(I8-J8)</f>
        <v>85000</v>
      </c>
      <c r="L8" s="42">
        <v>0</v>
      </c>
      <c r="M8" s="20" t="s">
        <v>1474</v>
      </c>
      <c r="N8" s="256"/>
      <c r="O8" s="256"/>
      <c r="P8" s="256"/>
      <c r="Q8" s="257">
        <f>[1]KURUMLAR!K8/4</f>
        <v>21250</v>
      </c>
      <c r="R8" s="40">
        <v>21250</v>
      </c>
      <c r="S8" s="40">
        <v>21250</v>
      </c>
      <c r="T8" s="40">
        <v>21250</v>
      </c>
    </row>
    <row r="9" spans="1:20" s="46" customFormat="1" ht="42.95" customHeight="1">
      <c r="A9" s="157">
        <v>7</v>
      </c>
      <c r="B9" s="15" t="s">
        <v>476</v>
      </c>
      <c r="C9" s="20" t="s">
        <v>75</v>
      </c>
      <c r="D9" s="175" t="s">
        <v>484</v>
      </c>
      <c r="E9" s="17" t="s">
        <v>814</v>
      </c>
      <c r="F9" s="255" t="s">
        <v>477</v>
      </c>
      <c r="G9" s="258">
        <v>42843</v>
      </c>
      <c r="H9" s="52">
        <v>44196</v>
      </c>
      <c r="I9" s="59">
        <v>70000</v>
      </c>
      <c r="J9" s="59">
        <v>13225</v>
      </c>
      <c r="K9" s="58">
        <v>56775</v>
      </c>
      <c r="L9" s="42">
        <v>0</v>
      </c>
      <c r="M9" s="20" t="s">
        <v>1474</v>
      </c>
      <c r="N9" s="256"/>
      <c r="O9" s="256"/>
      <c r="P9" s="256"/>
      <c r="Q9" s="257">
        <f>[1]KURUMLAR!K9/4</f>
        <v>14193.75</v>
      </c>
      <c r="R9" s="40">
        <v>14193.75</v>
      </c>
      <c r="S9" s="40">
        <v>14193.75</v>
      </c>
      <c r="T9" s="40">
        <v>14193.75</v>
      </c>
    </row>
    <row r="10" spans="1:20" s="46" customFormat="1" ht="42.95" customHeight="1">
      <c r="A10" s="157">
        <v>8</v>
      </c>
      <c r="B10" s="15" t="s">
        <v>476</v>
      </c>
      <c r="C10" s="20" t="s">
        <v>75</v>
      </c>
      <c r="D10" s="175" t="s">
        <v>485</v>
      </c>
      <c r="E10" s="17" t="s">
        <v>809</v>
      </c>
      <c r="F10" s="255" t="s">
        <v>477</v>
      </c>
      <c r="G10" s="258">
        <v>43749</v>
      </c>
      <c r="H10" s="52">
        <v>43985</v>
      </c>
      <c r="I10" s="59">
        <v>44840</v>
      </c>
      <c r="J10" s="59" t="s">
        <v>483</v>
      </c>
      <c r="K10" s="58">
        <v>44840</v>
      </c>
      <c r="L10" s="42">
        <v>0</v>
      </c>
      <c r="M10" s="20" t="s">
        <v>1474</v>
      </c>
      <c r="N10" s="256"/>
      <c r="O10" s="256"/>
      <c r="P10" s="256"/>
      <c r="Q10" s="257">
        <f>[1]KURUMLAR!K10/4</f>
        <v>11210</v>
      </c>
      <c r="R10" s="40">
        <v>11210</v>
      </c>
      <c r="S10" s="40">
        <v>11210</v>
      </c>
      <c r="T10" s="40">
        <v>11210</v>
      </c>
    </row>
    <row r="11" spans="1:20" s="47" customFormat="1" ht="42.95" customHeight="1">
      <c r="A11" s="154">
        <v>9</v>
      </c>
      <c r="B11" s="15" t="s">
        <v>476</v>
      </c>
      <c r="C11" s="20" t="s">
        <v>75</v>
      </c>
      <c r="D11" s="177" t="s">
        <v>486</v>
      </c>
      <c r="E11" s="20" t="s">
        <v>814</v>
      </c>
      <c r="F11" s="255" t="s">
        <v>477</v>
      </c>
      <c r="G11" s="258">
        <v>42888</v>
      </c>
      <c r="H11" s="52">
        <v>43892</v>
      </c>
      <c r="I11" s="59">
        <v>49560</v>
      </c>
      <c r="J11" s="59">
        <v>0</v>
      </c>
      <c r="K11" s="58">
        <v>49560</v>
      </c>
      <c r="L11" s="42">
        <v>0</v>
      </c>
      <c r="M11" s="154" t="s">
        <v>1475</v>
      </c>
      <c r="N11" s="259"/>
      <c r="O11" s="259"/>
      <c r="P11" s="259"/>
      <c r="Q11" s="257">
        <f>[1]KURUMLAR!K11/4</f>
        <v>12390</v>
      </c>
      <c r="R11" s="40">
        <v>12390</v>
      </c>
      <c r="S11" s="40">
        <v>12390</v>
      </c>
      <c r="T11" s="40">
        <v>12390</v>
      </c>
    </row>
    <row r="12" spans="1:20" s="47" customFormat="1" ht="42.95" customHeight="1">
      <c r="A12" s="157">
        <v>10</v>
      </c>
      <c r="B12" s="15" t="s">
        <v>476</v>
      </c>
      <c r="C12" s="20" t="s">
        <v>75</v>
      </c>
      <c r="D12" s="177" t="s">
        <v>487</v>
      </c>
      <c r="E12" s="20" t="s">
        <v>816</v>
      </c>
      <c r="F12" s="255" t="s">
        <v>477</v>
      </c>
      <c r="G12" s="258">
        <v>42951</v>
      </c>
      <c r="H12" s="52">
        <v>44196</v>
      </c>
      <c r="I12" s="59">
        <v>30680</v>
      </c>
      <c r="J12" s="59">
        <v>0</v>
      </c>
      <c r="K12" s="58">
        <v>30680</v>
      </c>
      <c r="L12" s="42">
        <v>0</v>
      </c>
      <c r="M12" s="20" t="s">
        <v>1474</v>
      </c>
      <c r="N12" s="259"/>
      <c r="O12" s="259"/>
      <c r="P12" s="259"/>
      <c r="Q12" s="257">
        <f>[1]KURUMLAR!K12/4</f>
        <v>7670</v>
      </c>
      <c r="R12" s="40">
        <v>7670</v>
      </c>
      <c r="S12" s="40">
        <v>7670</v>
      </c>
      <c r="T12" s="40">
        <v>7670</v>
      </c>
    </row>
    <row r="13" spans="1:20" s="47" customFormat="1" ht="42.95" customHeight="1">
      <c r="A13" s="157">
        <v>11</v>
      </c>
      <c r="B13" s="15" t="s">
        <v>476</v>
      </c>
      <c r="C13" s="20" t="s">
        <v>75</v>
      </c>
      <c r="D13" s="177" t="s">
        <v>1275</v>
      </c>
      <c r="E13" s="20" t="s">
        <v>817</v>
      </c>
      <c r="F13" s="255" t="s">
        <v>477</v>
      </c>
      <c r="G13" s="258">
        <v>43714</v>
      </c>
      <c r="H13" s="52">
        <v>43983</v>
      </c>
      <c r="I13" s="59">
        <v>90624</v>
      </c>
      <c r="J13" s="59">
        <v>0</v>
      </c>
      <c r="K13" s="58">
        <v>90624</v>
      </c>
      <c r="L13" s="42">
        <v>0</v>
      </c>
      <c r="M13" s="20" t="s">
        <v>1474</v>
      </c>
      <c r="N13" s="259"/>
      <c r="O13" s="259"/>
      <c r="P13" s="259"/>
      <c r="Q13" s="257">
        <f>[1]KURUMLAR!K13/4</f>
        <v>22656</v>
      </c>
      <c r="R13" s="40">
        <v>22656</v>
      </c>
      <c r="S13" s="40">
        <v>22656</v>
      </c>
      <c r="T13" s="40">
        <v>22656</v>
      </c>
    </row>
    <row r="14" spans="1:20" s="47" customFormat="1" ht="42.95" customHeight="1">
      <c r="A14" s="157">
        <v>12</v>
      </c>
      <c r="B14" s="15" t="s">
        <v>476</v>
      </c>
      <c r="C14" s="20" t="s">
        <v>75</v>
      </c>
      <c r="D14" s="177" t="s">
        <v>1276</v>
      </c>
      <c r="E14" s="20" t="s">
        <v>814</v>
      </c>
      <c r="F14" s="255" t="s">
        <v>477</v>
      </c>
      <c r="G14" s="258">
        <v>42951</v>
      </c>
      <c r="H14" s="52">
        <v>44196</v>
      </c>
      <c r="I14" s="59">
        <v>62540</v>
      </c>
      <c r="J14" s="59">
        <v>0</v>
      </c>
      <c r="K14" s="58">
        <v>62540</v>
      </c>
      <c r="L14" s="42">
        <v>0</v>
      </c>
      <c r="M14" s="20" t="s">
        <v>1474</v>
      </c>
      <c r="N14" s="259"/>
      <c r="O14" s="259"/>
      <c r="P14" s="259"/>
      <c r="Q14" s="257">
        <f>[1]KURUMLAR!K14/4</f>
        <v>15635</v>
      </c>
      <c r="R14" s="40">
        <v>15635</v>
      </c>
      <c r="S14" s="40">
        <v>15635</v>
      </c>
      <c r="T14" s="40">
        <v>15635</v>
      </c>
    </row>
    <row r="15" spans="1:20" s="47" customFormat="1" ht="42.95" customHeight="1">
      <c r="A15" s="154">
        <v>13</v>
      </c>
      <c r="B15" s="15" t="s">
        <v>476</v>
      </c>
      <c r="C15" s="20" t="s">
        <v>75</v>
      </c>
      <c r="D15" s="177" t="s">
        <v>1277</v>
      </c>
      <c r="E15" s="20" t="s">
        <v>814</v>
      </c>
      <c r="F15" s="255" t="s">
        <v>477</v>
      </c>
      <c r="G15" s="258">
        <v>43308</v>
      </c>
      <c r="H15" s="52">
        <v>44196</v>
      </c>
      <c r="I15" s="59">
        <v>65490</v>
      </c>
      <c r="J15" s="59">
        <v>0</v>
      </c>
      <c r="K15" s="58">
        <v>65490</v>
      </c>
      <c r="L15" s="42">
        <v>0</v>
      </c>
      <c r="M15" s="20" t="s">
        <v>1474</v>
      </c>
      <c r="N15" s="259"/>
      <c r="O15" s="259"/>
      <c r="P15" s="259"/>
      <c r="Q15" s="257">
        <f>[1]KURUMLAR!K15/4</f>
        <v>16372.5</v>
      </c>
      <c r="R15" s="40">
        <v>16372.5</v>
      </c>
      <c r="S15" s="40">
        <v>16372.5</v>
      </c>
      <c r="T15" s="40">
        <v>16372.5</v>
      </c>
    </row>
    <row r="16" spans="1:20" s="47" customFormat="1" ht="42.95" customHeight="1">
      <c r="A16" s="157">
        <v>14</v>
      </c>
      <c r="B16" s="15" t="s">
        <v>476</v>
      </c>
      <c r="C16" s="20" t="s">
        <v>75</v>
      </c>
      <c r="D16" s="177" t="s">
        <v>1278</v>
      </c>
      <c r="E16" s="20" t="s">
        <v>809</v>
      </c>
      <c r="F16" s="255" t="s">
        <v>477</v>
      </c>
      <c r="G16" s="258">
        <v>43564</v>
      </c>
      <c r="H16" s="52">
        <v>43902</v>
      </c>
      <c r="I16" s="59">
        <v>64900</v>
      </c>
      <c r="J16" s="59">
        <v>0</v>
      </c>
      <c r="K16" s="58">
        <v>64900</v>
      </c>
      <c r="L16" s="42">
        <v>0</v>
      </c>
      <c r="M16" s="154" t="s">
        <v>1475</v>
      </c>
      <c r="N16" s="259"/>
      <c r="O16" s="259"/>
      <c r="P16" s="259"/>
      <c r="Q16" s="257">
        <f>[1]KURUMLAR!K16/4</f>
        <v>16225</v>
      </c>
      <c r="R16" s="40">
        <v>16225</v>
      </c>
      <c r="S16" s="40">
        <v>16225</v>
      </c>
      <c r="T16" s="40">
        <v>16225</v>
      </c>
    </row>
    <row r="17" spans="1:20" s="47" customFormat="1" ht="42.95" customHeight="1">
      <c r="A17" s="157">
        <v>15</v>
      </c>
      <c r="B17" s="15" t="s">
        <v>476</v>
      </c>
      <c r="C17" s="20" t="s">
        <v>75</v>
      </c>
      <c r="D17" s="177" t="s">
        <v>1279</v>
      </c>
      <c r="E17" s="20" t="s">
        <v>817</v>
      </c>
      <c r="F17" s="255" t="s">
        <v>477</v>
      </c>
      <c r="G17" s="258">
        <v>43514</v>
      </c>
      <c r="H17" s="52">
        <v>44196</v>
      </c>
      <c r="I17" s="59">
        <v>50740</v>
      </c>
      <c r="J17" s="59">
        <v>0</v>
      </c>
      <c r="K17" s="58">
        <v>50740</v>
      </c>
      <c r="L17" s="42">
        <v>0</v>
      </c>
      <c r="M17" s="20" t="s">
        <v>1474</v>
      </c>
      <c r="N17" s="259"/>
      <c r="O17" s="259"/>
      <c r="P17" s="259"/>
      <c r="Q17" s="257">
        <f>[1]KURUMLAR!K17/4</f>
        <v>12685</v>
      </c>
      <c r="R17" s="40">
        <v>12685</v>
      </c>
      <c r="S17" s="40">
        <v>12685</v>
      </c>
      <c r="T17" s="40">
        <v>12685</v>
      </c>
    </row>
    <row r="18" spans="1:20" s="47" customFormat="1" ht="42.95" customHeight="1">
      <c r="A18" s="157">
        <v>16</v>
      </c>
      <c r="B18" s="15" t="s">
        <v>476</v>
      </c>
      <c r="C18" s="20" t="s">
        <v>75</v>
      </c>
      <c r="D18" s="177" t="s">
        <v>1280</v>
      </c>
      <c r="E18" s="20" t="s">
        <v>817</v>
      </c>
      <c r="F18" s="255" t="s">
        <v>477</v>
      </c>
      <c r="G18" s="258" t="s">
        <v>1281</v>
      </c>
      <c r="H18" s="52">
        <v>43900</v>
      </c>
      <c r="I18" s="59">
        <v>47200</v>
      </c>
      <c r="J18" s="59">
        <v>0</v>
      </c>
      <c r="K18" s="58">
        <v>47200</v>
      </c>
      <c r="L18" s="42">
        <v>0</v>
      </c>
      <c r="M18" s="154" t="s">
        <v>1475</v>
      </c>
      <c r="N18" s="259"/>
      <c r="O18" s="259"/>
      <c r="P18" s="259"/>
      <c r="Q18" s="257">
        <f>[1]KURUMLAR!K18/4</f>
        <v>11800</v>
      </c>
      <c r="R18" s="40">
        <v>11800</v>
      </c>
      <c r="S18" s="40">
        <v>11800</v>
      </c>
      <c r="T18" s="40">
        <v>11800</v>
      </c>
    </row>
    <row r="19" spans="1:20" s="47" customFormat="1" ht="42.95" customHeight="1">
      <c r="A19" s="154">
        <v>17</v>
      </c>
      <c r="B19" s="15" t="s">
        <v>476</v>
      </c>
      <c r="C19" s="20" t="s">
        <v>75</v>
      </c>
      <c r="D19" s="175" t="s">
        <v>488</v>
      </c>
      <c r="E19" s="17" t="s">
        <v>814</v>
      </c>
      <c r="F19" s="255" t="s">
        <v>477</v>
      </c>
      <c r="G19" s="53" t="s">
        <v>489</v>
      </c>
      <c r="H19" s="52">
        <v>44196</v>
      </c>
      <c r="I19" s="59">
        <v>76000</v>
      </c>
      <c r="J19" s="59">
        <v>0</v>
      </c>
      <c r="K19" s="58">
        <v>76000</v>
      </c>
      <c r="L19" s="42">
        <v>0</v>
      </c>
      <c r="M19" s="20" t="s">
        <v>1474</v>
      </c>
      <c r="N19" s="259"/>
      <c r="O19" s="259"/>
      <c r="P19" s="259"/>
      <c r="Q19" s="257">
        <f>[1]KURUMLAR!K19/4</f>
        <v>19000</v>
      </c>
      <c r="R19" s="40">
        <v>19000</v>
      </c>
      <c r="S19" s="40">
        <v>19000</v>
      </c>
      <c r="T19" s="40">
        <v>19000</v>
      </c>
    </row>
    <row r="20" spans="1:20" s="47" customFormat="1" ht="42.95" customHeight="1">
      <c r="A20" s="157">
        <v>18</v>
      </c>
      <c r="B20" s="15" t="s">
        <v>476</v>
      </c>
      <c r="C20" s="20" t="s">
        <v>75</v>
      </c>
      <c r="D20" s="175" t="s">
        <v>490</v>
      </c>
      <c r="E20" s="17" t="s">
        <v>816</v>
      </c>
      <c r="F20" s="255" t="s">
        <v>477</v>
      </c>
      <c r="G20" s="53" t="s">
        <v>491</v>
      </c>
      <c r="H20" s="52">
        <v>44196</v>
      </c>
      <c r="I20" s="59">
        <v>78400</v>
      </c>
      <c r="J20" s="59">
        <v>0</v>
      </c>
      <c r="K20" s="58">
        <v>78400</v>
      </c>
      <c r="L20" s="42">
        <v>0</v>
      </c>
      <c r="M20" s="260" t="s">
        <v>1474</v>
      </c>
      <c r="N20" s="259"/>
      <c r="O20" s="259"/>
      <c r="P20" s="259"/>
      <c r="Q20" s="257">
        <f>[1]KURUMLAR!K20/4</f>
        <v>19600</v>
      </c>
      <c r="R20" s="40">
        <v>19600</v>
      </c>
      <c r="S20" s="40">
        <v>19600</v>
      </c>
      <c r="T20" s="40">
        <v>19600</v>
      </c>
    </row>
    <row r="21" spans="1:20" s="47" customFormat="1" ht="42.95" customHeight="1">
      <c r="A21" s="157">
        <v>19</v>
      </c>
      <c r="B21" s="15" t="s">
        <v>476</v>
      </c>
      <c r="C21" s="20" t="s">
        <v>75</v>
      </c>
      <c r="D21" s="175" t="s">
        <v>492</v>
      </c>
      <c r="E21" s="17" t="s">
        <v>809</v>
      </c>
      <c r="F21" s="255" t="s">
        <v>477</v>
      </c>
      <c r="G21" s="53" t="s">
        <v>493</v>
      </c>
      <c r="H21" s="52">
        <v>43963</v>
      </c>
      <c r="I21" s="59">
        <v>220000</v>
      </c>
      <c r="J21" s="59">
        <v>0</v>
      </c>
      <c r="K21" s="58">
        <v>220000</v>
      </c>
      <c r="L21" s="42">
        <v>0</v>
      </c>
      <c r="M21" s="260" t="s">
        <v>1474</v>
      </c>
      <c r="N21" s="259"/>
      <c r="O21" s="259"/>
      <c r="P21" s="259"/>
      <c r="Q21" s="257">
        <f>[1]KURUMLAR!K21/4</f>
        <v>55000</v>
      </c>
      <c r="R21" s="40">
        <v>55000</v>
      </c>
      <c r="S21" s="40">
        <v>55000</v>
      </c>
      <c r="T21" s="40">
        <v>55000</v>
      </c>
    </row>
    <row r="22" spans="1:20" s="47" customFormat="1" ht="42.95" customHeight="1">
      <c r="A22" s="157">
        <v>20</v>
      </c>
      <c r="B22" s="15" t="s">
        <v>476</v>
      </c>
      <c r="C22" s="20" t="s">
        <v>75</v>
      </c>
      <c r="D22" s="175" t="s">
        <v>494</v>
      </c>
      <c r="E22" s="17" t="s">
        <v>809</v>
      </c>
      <c r="F22" s="255" t="s">
        <v>477</v>
      </c>
      <c r="G22" s="53" t="s">
        <v>495</v>
      </c>
      <c r="H22" s="52">
        <v>44196</v>
      </c>
      <c r="I22" s="59">
        <v>164300</v>
      </c>
      <c r="J22" s="59">
        <v>0</v>
      </c>
      <c r="K22" s="58">
        <v>164300</v>
      </c>
      <c r="L22" s="42">
        <v>0</v>
      </c>
      <c r="M22" s="260" t="s">
        <v>1474</v>
      </c>
      <c r="N22" s="259"/>
      <c r="O22" s="259"/>
      <c r="P22" s="259"/>
      <c r="Q22" s="257">
        <f>[1]KURUMLAR!K22/4</f>
        <v>41075</v>
      </c>
      <c r="R22" s="40">
        <v>41075</v>
      </c>
      <c r="S22" s="40">
        <v>41075</v>
      </c>
      <c r="T22" s="40">
        <v>41075</v>
      </c>
    </row>
    <row r="23" spans="1:20" s="47" customFormat="1" ht="42.95" customHeight="1">
      <c r="A23" s="154">
        <v>21</v>
      </c>
      <c r="B23" s="15" t="s">
        <v>476</v>
      </c>
      <c r="C23" s="20" t="s">
        <v>75</v>
      </c>
      <c r="D23" s="178" t="s">
        <v>1282</v>
      </c>
      <c r="E23" s="52" t="s">
        <v>809</v>
      </c>
      <c r="F23" s="255" t="s">
        <v>477</v>
      </c>
      <c r="G23" s="52">
        <v>42376</v>
      </c>
      <c r="H23" s="52">
        <v>43923</v>
      </c>
      <c r="I23" s="21">
        <v>82500</v>
      </c>
      <c r="J23" s="21">
        <v>0</v>
      </c>
      <c r="K23" s="21">
        <v>82500</v>
      </c>
      <c r="L23" s="42">
        <v>0</v>
      </c>
      <c r="M23" s="20" t="s">
        <v>1475</v>
      </c>
      <c r="N23" s="259"/>
      <c r="O23" s="259"/>
      <c r="P23" s="259"/>
      <c r="Q23" s="257">
        <f>[1]KURUMLAR!K23/4</f>
        <v>20625</v>
      </c>
      <c r="R23" s="40">
        <v>20625</v>
      </c>
      <c r="S23" s="40">
        <v>20625</v>
      </c>
      <c r="T23" s="40">
        <v>20625</v>
      </c>
    </row>
    <row r="24" spans="1:20" s="47" customFormat="1" ht="42.95" customHeight="1">
      <c r="A24" s="157">
        <v>22</v>
      </c>
      <c r="B24" s="15" t="s">
        <v>476</v>
      </c>
      <c r="C24" s="20" t="s">
        <v>75</v>
      </c>
      <c r="D24" s="179" t="s">
        <v>1283</v>
      </c>
      <c r="E24" s="52" t="s">
        <v>809</v>
      </c>
      <c r="F24" s="255" t="s">
        <v>477</v>
      </c>
      <c r="G24" s="52">
        <v>43824</v>
      </c>
      <c r="H24" s="52">
        <v>44189</v>
      </c>
      <c r="I24" s="21">
        <v>410000</v>
      </c>
      <c r="J24" s="21">
        <v>0</v>
      </c>
      <c r="K24" s="21">
        <v>410000</v>
      </c>
      <c r="L24" s="42">
        <v>0</v>
      </c>
      <c r="M24" s="20" t="s">
        <v>1474</v>
      </c>
      <c r="N24" s="259"/>
      <c r="O24" s="259"/>
      <c r="P24" s="259"/>
      <c r="Q24" s="257">
        <f>[1]KURUMLAR!K24/4</f>
        <v>102500</v>
      </c>
      <c r="R24" s="40">
        <v>102500</v>
      </c>
      <c r="S24" s="40">
        <v>102500</v>
      </c>
      <c r="T24" s="40">
        <v>102500</v>
      </c>
    </row>
    <row r="25" spans="1:20" s="47" customFormat="1" ht="47.1" customHeight="1">
      <c r="A25" s="157">
        <v>23</v>
      </c>
      <c r="B25" s="142" t="s">
        <v>476</v>
      </c>
      <c r="C25" s="20" t="s">
        <v>75</v>
      </c>
      <c r="D25" s="177" t="s">
        <v>497</v>
      </c>
      <c r="E25" s="261" t="s">
        <v>809</v>
      </c>
      <c r="F25" s="255" t="s">
        <v>496</v>
      </c>
      <c r="G25" s="53" t="s">
        <v>498</v>
      </c>
      <c r="H25" s="262" t="s">
        <v>1284</v>
      </c>
      <c r="I25" s="58">
        <v>20797695</v>
      </c>
      <c r="J25" s="58">
        <v>9081959</v>
      </c>
      <c r="K25" s="58">
        <f>SUM(I25-J25)</f>
        <v>11715736</v>
      </c>
      <c r="L25" s="42">
        <v>0</v>
      </c>
      <c r="M25" s="260" t="s">
        <v>1474</v>
      </c>
      <c r="N25" s="259"/>
      <c r="O25" s="259"/>
      <c r="P25" s="259"/>
      <c r="Q25" s="257">
        <f>[1]KURUMLAR!K25/4</f>
        <v>2928934</v>
      </c>
      <c r="R25" s="40">
        <v>2928934</v>
      </c>
      <c r="S25" s="40">
        <v>2928934</v>
      </c>
      <c r="T25" s="40">
        <v>2928934</v>
      </c>
    </row>
    <row r="26" spans="1:20" s="47" customFormat="1" ht="47.1" customHeight="1">
      <c r="A26" s="157">
        <v>24</v>
      </c>
      <c r="B26" s="142" t="s">
        <v>476</v>
      </c>
      <c r="C26" s="20" t="s">
        <v>75</v>
      </c>
      <c r="D26" s="175" t="s">
        <v>499</v>
      </c>
      <c r="E26" s="263" t="s">
        <v>809</v>
      </c>
      <c r="F26" s="255" t="s">
        <v>496</v>
      </c>
      <c r="G26" s="264" t="s">
        <v>500</v>
      </c>
      <c r="H26" s="262" t="s">
        <v>1284</v>
      </c>
      <c r="I26" s="58">
        <v>78863437</v>
      </c>
      <c r="J26" s="21">
        <v>57945005</v>
      </c>
      <c r="K26" s="58">
        <f t="shared" ref="K26:K53" si="0">SUM(I26-J26)</f>
        <v>20918432</v>
      </c>
      <c r="L26" s="42">
        <v>0</v>
      </c>
      <c r="M26" s="260" t="s">
        <v>1474</v>
      </c>
      <c r="N26" s="259"/>
      <c r="O26" s="259"/>
      <c r="P26" s="259"/>
      <c r="Q26" s="257">
        <f>[1]KURUMLAR!K26/4</f>
        <v>5229608</v>
      </c>
      <c r="R26" s="40">
        <v>5229608</v>
      </c>
      <c r="S26" s="40">
        <v>5229608</v>
      </c>
      <c r="T26" s="40">
        <v>5229608</v>
      </c>
    </row>
    <row r="27" spans="1:20" s="47" customFormat="1" ht="47.1" customHeight="1">
      <c r="A27" s="154">
        <v>25</v>
      </c>
      <c r="B27" s="142" t="s">
        <v>476</v>
      </c>
      <c r="C27" s="20" t="s">
        <v>75</v>
      </c>
      <c r="D27" s="175" t="s">
        <v>501</v>
      </c>
      <c r="E27" s="17" t="s">
        <v>809</v>
      </c>
      <c r="F27" s="53" t="s">
        <v>496</v>
      </c>
      <c r="G27" s="23">
        <v>42353</v>
      </c>
      <c r="H27" s="52">
        <v>44196</v>
      </c>
      <c r="I27" s="58">
        <v>20392219</v>
      </c>
      <c r="J27" s="58">
        <v>13048924</v>
      </c>
      <c r="K27" s="58">
        <f t="shared" si="0"/>
        <v>7343295</v>
      </c>
      <c r="L27" s="42">
        <v>0</v>
      </c>
      <c r="M27" s="260" t="s">
        <v>1474</v>
      </c>
      <c r="N27" s="259"/>
      <c r="O27" s="259"/>
      <c r="P27" s="259"/>
      <c r="Q27" s="257">
        <f>[1]KURUMLAR!K27/4</f>
        <v>1835823.75</v>
      </c>
      <c r="R27" s="40">
        <v>1835823.75</v>
      </c>
      <c r="S27" s="40">
        <v>1835823.75</v>
      </c>
      <c r="T27" s="40">
        <v>1835823.75</v>
      </c>
    </row>
    <row r="28" spans="1:20" s="47" customFormat="1" ht="47.1" customHeight="1">
      <c r="A28" s="157">
        <v>26</v>
      </c>
      <c r="B28" s="142" t="s">
        <v>476</v>
      </c>
      <c r="C28" s="20" t="s">
        <v>75</v>
      </c>
      <c r="D28" s="175" t="s">
        <v>502</v>
      </c>
      <c r="E28" s="17" t="s">
        <v>809</v>
      </c>
      <c r="F28" s="53" t="s">
        <v>496</v>
      </c>
      <c r="G28" s="23">
        <v>42198</v>
      </c>
      <c r="H28" s="265">
        <v>43868</v>
      </c>
      <c r="I28" s="58">
        <v>6898291</v>
      </c>
      <c r="J28" s="58">
        <v>3490863</v>
      </c>
      <c r="K28" s="58">
        <f t="shared" si="0"/>
        <v>3407428</v>
      </c>
      <c r="L28" s="42">
        <v>0</v>
      </c>
      <c r="M28" s="266" t="s">
        <v>1475</v>
      </c>
      <c r="N28" s="259"/>
      <c r="O28" s="259"/>
      <c r="P28" s="259"/>
      <c r="Q28" s="257">
        <f>[1]KURUMLAR!K28/4</f>
        <v>851857</v>
      </c>
      <c r="R28" s="40">
        <v>851857</v>
      </c>
      <c r="S28" s="40">
        <v>851857</v>
      </c>
      <c r="T28" s="40">
        <v>851857</v>
      </c>
    </row>
    <row r="29" spans="1:20" s="47" customFormat="1" ht="47.1" customHeight="1">
      <c r="A29" s="157">
        <v>27</v>
      </c>
      <c r="B29" s="142" t="s">
        <v>476</v>
      </c>
      <c r="C29" s="20" t="s">
        <v>75</v>
      </c>
      <c r="D29" s="176" t="s">
        <v>503</v>
      </c>
      <c r="E29" s="15" t="s">
        <v>809</v>
      </c>
      <c r="F29" s="53" t="s">
        <v>496</v>
      </c>
      <c r="G29" s="265" t="s">
        <v>504</v>
      </c>
      <c r="H29" s="265" t="s">
        <v>1284</v>
      </c>
      <c r="I29" s="58">
        <v>18053964</v>
      </c>
      <c r="J29" s="21">
        <v>12650301</v>
      </c>
      <c r="K29" s="58">
        <f t="shared" si="0"/>
        <v>5403663</v>
      </c>
      <c r="L29" s="42">
        <v>0</v>
      </c>
      <c r="M29" s="260" t="s">
        <v>1474</v>
      </c>
      <c r="N29" s="259"/>
      <c r="O29" s="259"/>
      <c r="P29" s="259"/>
      <c r="Q29" s="257">
        <f>[1]KURUMLAR!K29/4</f>
        <v>1350915.75</v>
      </c>
      <c r="R29" s="40">
        <v>1350915.75</v>
      </c>
      <c r="S29" s="40">
        <v>1350915.75</v>
      </c>
      <c r="T29" s="40">
        <v>1350915.75</v>
      </c>
    </row>
    <row r="30" spans="1:20" s="47" customFormat="1" ht="47.1" customHeight="1">
      <c r="A30" s="157">
        <v>28</v>
      </c>
      <c r="B30" s="142" t="s">
        <v>476</v>
      </c>
      <c r="C30" s="20" t="s">
        <v>75</v>
      </c>
      <c r="D30" s="176" t="s">
        <v>505</v>
      </c>
      <c r="E30" s="15" t="s">
        <v>809</v>
      </c>
      <c r="F30" s="53" t="s">
        <v>496</v>
      </c>
      <c r="G30" s="265" t="s">
        <v>506</v>
      </c>
      <c r="H30" s="265">
        <v>44185</v>
      </c>
      <c r="I30" s="58">
        <v>10110649</v>
      </c>
      <c r="J30" s="21">
        <v>5466335</v>
      </c>
      <c r="K30" s="58">
        <f t="shared" si="0"/>
        <v>4644314</v>
      </c>
      <c r="L30" s="42">
        <v>0</v>
      </c>
      <c r="M30" s="260" t="s">
        <v>1474</v>
      </c>
      <c r="N30" s="259"/>
      <c r="O30" s="259"/>
      <c r="P30" s="259"/>
      <c r="Q30" s="257">
        <f>[1]KURUMLAR!K30/4</f>
        <v>1161078.5</v>
      </c>
      <c r="R30" s="40">
        <v>1161078.5</v>
      </c>
      <c r="S30" s="40">
        <v>1161078.5</v>
      </c>
      <c r="T30" s="40">
        <v>1161078.5</v>
      </c>
    </row>
    <row r="31" spans="1:20" s="47" customFormat="1" ht="47.1" customHeight="1">
      <c r="A31" s="154">
        <v>29</v>
      </c>
      <c r="B31" s="142" t="s">
        <v>476</v>
      </c>
      <c r="C31" s="20" t="s">
        <v>75</v>
      </c>
      <c r="D31" s="176" t="s">
        <v>507</v>
      </c>
      <c r="E31" s="15" t="s">
        <v>1285</v>
      </c>
      <c r="F31" s="53" t="s">
        <v>496</v>
      </c>
      <c r="G31" s="265">
        <v>42793</v>
      </c>
      <c r="H31" s="265">
        <v>44196</v>
      </c>
      <c r="I31" s="58">
        <v>3180820</v>
      </c>
      <c r="J31" s="21">
        <v>1905489</v>
      </c>
      <c r="K31" s="58">
        <f t="shared" si="0"/>
        <v>1275331</v>
      </c>
      <c r="L31" s="42">
        <v>0</v>
      </c>
      <c r="M31" s="260" t="s">
        <v>1474</v>
      </c>
      <c r="N31" s="259"/>
      <c r="O31" s="259"/>
      <c r="P31" s="259"/>
      <c r="Q31" s="257">
        <f>[1]KURUMLAR!K31/4</f>
        <v>318832.75</v>
      </c>
      <c r="R31" s="40">
        <v>318832.75</v>
      </c>
      <c r="S31" s="40">
        <v>318832.75</v>
      </c>
      <c r="T31" s="40">
        <v>318832.75</v>
      </c>
    </row>
    <row r="32" spans="1:20" s="47" customFormat="1" ht="47.1" customHeight="1">
      <c r="A32" s="157">
        <v>30</v>
      </c>
      <c r="B32" s="142" t="s">
        <v>476</v>
      </c>
      <c r="C32" s="20" t="s">
        <v>75</v>
      </c>
      <c r="D32" s="176" t="s">
        <v>508</v>
      </c>
      <c r="E32" s="15" t="s">
        <v>1286</v>
      </c>
      <c r="F32" s="53" t="s">
        <v>496</v>
      </c>
      <c r="G32" s="265">
        <v>42647</v>
      </c>
      <c r="H32" s="265">
        <v>44196</v>
      </c>
      <c r="I32" s="58">
        <v>43193154</v>
      </c>
      <c r="J32" s="21">
        <v>24598873</v>
      </c>
      <c r="K32" s="58">
        <f t="shared" si="0"/>
        <v>18594281</v>
      </c>
      <c r="L32" s="42">
        <v>0</v>
      </c>
      <c r="M32" s="260" t="s">
        <v>1474</v>
      </c>
      <c r="N32" s="259"/>
      <c r="O32" s="259"/>
      <c r="P32" s="259"/>
      <c r="Q32" s="257">
        <f>[1]KURUMLAR!K32/4</f>
        <v>4648570.25</v>
      </c>
      <c r="R32" s="40">
        <v>4648570.25</v>
      </c>
      <c r="S32" s="40">
        <v>4648570.25</v>
      </c>
      <c r="T32" s="40">
        <v>4648570.25</v>
      </c>
    </row>
    <row r="33" spans="1:20" s="47" customFormat="1" ht="47.1" customHeight="1">
      <c r="A33" s="157">
        <v>31</v>
      </c>
      <c r="B33" s="142" t="s">
        <v>476</v>
      </c>
      <c r="C33" s="20" t="s">
        <v>75</v>
      </c>
      <c r="D33" s="176" t="s">
        <v>509</v>
      </c>
      <c r="E33" s="15" t="s">
        <v>1287</v>
      </c>
      <c r="F33" s="53" t="s">
        <v>496</v>
      </c>
      <c r="G33" s="265">
        <v>42636</v>
      </c>
      <c r="H33" s="265">
        <v>43889</v>
      </c>
      <c r="I33" s="58">
        <v>2622155</v>
      </c>
      <c r="J33" s="21">
        <v>2523302</v>
      </c>
      <c r="K33" s="58">
        <v>98853</v>
      </c>
      <c r="L33" s="42">
        <v>0</v>
      </c>
      <c r="M33" s="266" t="s">
        <v>1475</v>
      </c>
      <c r="N33" s="259"/>
      <c r="O33" s="259"/>
      <c r="P33" s="259"/>
      <c r="Q33" s="257">
        <f>[1]KURUMLAR!K33/4</f>
        <v>24713.25</v>
      </c>
      <c r="R33" s="40">
        <v>24713.25</v>
      </c>
      <c r="S33" s="40">
        <v>24713.25</v>
      </c>
      <c r="T33" s="40">
        <v>24713.25</v>
      </c>
    </row>
    <row r="34" spans="1:20" s="47" customFormat="1" ht="47.1" customHeight="1">
      <c r="A34" s="157">
        <v>32</v>
      </c>
      <c r="B34" s="142" t="s">
        <v>476</v>
      </c>
      <c r="C34" s="20" t="s">
        <v>75</v>
      </c>
      <c r="D34" s="176" t="s">
        <v>510</v>
      </c>
      <c r="E34" s="15" t="s">
        <v>1287</v>
      </c>
      <c r="F34" s="53" t="s">
        <v>496</v>
      </c>
      <c r="G34" s="265">
        <v>42606</v>
      </c>
      <c r="H34" s="265">
        <v>44196</v>
      </c>
      <c r="I34" s="58">
        <v>12428826</v>
      </c>
      <c r="J34" s="21">
        <v>6894363</v>
      </c>
      <c r="K34" s="58">
        <f t="shared" si="0"/>
        <v>5534463</v>
      </c>
      <c r="L34" s="42">
        <v>0</v>
      </c>
      <c r="M34" s="260" t="s">
        <v>1474</v>
      </c>
      <c r="N34" s="259"/>
      <c r="O34" s="259"/>
      <c r="P34" s="259"/>
      <c r="Q34" s="257">
        <f>[1]KURUMLAR!K34/4</f>
        <v>1383615.75</v>
      </c>
      <c r="R34" s="40">
        <v>1383615.75</v>
      </c>
      <c r="S34" s="40">
        <v>1383615.75</v>
      </c>
      <c r="T34" s="40">
        <v>1383615.75</v>
      </c>
    </row>
    <row r="35" spans="1:20" s="47" customFormat="1" ht="47.1" customHeight="1">
      <c r="A35" s="154">
        <v>33</v>
      </c>
      <c r="B35" s="142" t="s">
        <v>476</v>
      </c>
      <c r="C35" s="20" t="s">
        <v>75</v>
      </c>
      <c r="D35" s="176" t="s">
        <v>511</v>
      </c>
      <c r="E35" s="15" t="s">
        <v>809</v>
      </c>
      <c r="F35" s="53" t="s">
        <v>496</v>
      </c>
      <c r="G35" s="265">
        <v>42710</v>
      </c>
      <c r="H35" s="265">
        <v>43902</v>
      </c>
      <c r="I35" s="58">
        <v>3013699</v>
      </c>
      <c r="J35" s="21">
        <v>2420118</v>
      </c>
      <c r="K35" s="58">
        <f>SUM(I35-J35)</f>
        <v>593581</v>
      </c>
      <c r="L35" s="42">
        <v>0</v>
      </c>
      <c r="M35" s="266" t="s">
        <v>1475</v>
      </c>
      <c r="N35" s="259"/>
      <c r="O35" s="259"/>
      <c r="P35" s="259"/>
      <c r="Q35" s="257">
        <f>[1]KURUMLAR!K35/4</f>
        <v>148395.25</v>
      </c>
      <c r="R35" s="40">
        <v>148395.25</v>
      </c>
      <c r="S35" s="40">
        <v>148395.25</v>
      </c>
      <c r="T35" s="40">
        <v>148395.25</v>
      </c>
    </row>
    <row r="36" spans="1:20" s="47" customFormat="1" ht="47.1" customHeight="1">
      <c r="A36" s="157">
        <v>34</v>
      </c>
      <c r="B36" s="142" t="s">
        <v>476</v>
      </c>
      <c r="C36" s="20" t="s">
        <v>75</v>
      </c>
      <c r="D36" s="176" t="s">
        <v>512</v>
      </c>
      <c r="E36" s="15" t="s">
        <v>809</v>
      </c>
      <c r="F36" s="53" t="s">
        <v>496</v>
      </c>
      <c r="G36" s="265" t="s">
        <v>513</v>
      </c>
      <c r="H36" s="265" t="s">
        <v>1288</v>
      </c>
      <c r="I36" s="21">
        <v>4677106</v>
      </c>
      <c r="J36" s="21">
        <v>3576570</v>
      </c>
      <c r="K36" s="58">
        <f t="shared" si="0"/>
        <v>1100536</v>
      </c>
      <c r="L36" s="42">
        <v>0</v>
      </c>
      <c r="M36" s="260" t="s">
        <v>1474</v>
      </c>
      <c r="N36" s="259"/>
      <c r="O36" s="259"/>
      <c r="P36" s="259"/>
      <c r="Q36" s="257">
        <f>[1]KURUMLAR!K36/4</f>
        <v>275134</v>
      </c>
      <c r="R36" s="40">
        <v>275134</v>
      </c>
      <c r="S36" s="40">
        <v>275134</v>
      </c>
      <c r="T36" s="40">
        <v>275134</v>
      </c>
    </row>
    <row r="37" spans="1:20" s="47" customFormat="1" ht="47.1" customHeight="1">
      <c r="A37" s="157">
        <v>35</v>
      </c>
      <c r="B37" s="142" t="s">
        <v>476</v>
      </c>
      <c r="C37" s="20" t="s">
        <v>75</v>
      </c>
      <c r="D37" s="176" t="s">
        <v>514</v>
      </c>
      <c r="E37" s="15" t="s">
        <v>736</v>
      </c>
      <c r="F37" s="53" t="s">
        <v>496</v>
      </c>
      <c r="G37" s="265">
        <v>42845</v>
      </c>
      <c r="H37" s="265">
        <v>44195</v>
      </c>
      <c r="I37" s="21">
        <v>19285090.789999999</v>
      </c>
      <c r="J37" s="21">
        <v>8250939</v>
      </c>
      <c r="K37" s="58">
        <f t="shared" si="0"/>
        <v>11034151.789999999</v>
      </c>
      <c r="L37" s="42">
        <v>0</v>
      </c>
      <c r="M37" s="267" t="s">
        <v>1474</v>
      </c>
      <c r="N37" s="259"/>
      <c r="O37" s="259"/>
      <c r="P37" s="259"/>
      <c r="Q37" s="257">
        <f>[1]KURUMLAR!K37/4</f>
        <v>2758537.9474999998</v>
      </c>
      <c r="R37" s="40">
        <v>2758537.9474999998</v>
      </c>
      <c r="S37" s="40">
        <v>2758537.9474999998</v>
      </c>
      <c r="T37" s="40">
        <v>2758537.9474999998</v>
      </c>
    </row>
    <row r="38" spans="1:20" s="47" customFormat="1" ht="47.1" customHeight="1">
      <c r="A38" s="157">
        <v>36</v>
      </c>
      <c r="B38" s="142" t="s">
        <v>476</v>
      </c>
      <c r="C38" s="20" t="s">
        <v>75</v>
      </c>
      <c r="D38" s="175" t="s">
        <v>515</v>
      </c>
      <c r="E38" s="17" t="s">
        <v>809</v>
      </c>
      <c r="F38" s="53" t="s">
        <v>496</v>
      </c>
      <c r="G38" s="54">
        <v>43056</v>
      </c>
      <c r="H38" s="54">
        <v>44185</v>
      </c>
      <c r="I38" s="21">
        <v>4272761</v>
      </c>
      <c r="J38" s="21">
        <v>2357143</v>
      </c>
      <c r="K38" s="58">
        <f t="shared" si="0"/>
        <v>1915618</v>
      </c>
      <c r="L38" s="42">
        <v>0</v>
      </c>
      <c r="M38" s="260" t="s">
        <v>1474</v>
      </c>
      <c r="N38" s="259"/>
      <c r="O38" s="259"/>
      <c r="P38" s="259"/>
      <c r="Q38" s="257">
        <f>[1]KURUMLAR!K38/4</f>
        <v>478904.5</v>
      </c>
      <c r="R38" s="40">
        <v>478904.5</v>
      </c>
      <c r="S38" s="40">
        <v>478904.5</v>
      </c>
      <c r="T38" s="40">
        <v>478904.5</v>
      </c>
    </row>
    <row r="39" spans="1:20" s="47" customFormat="1" ht="47.1" customHeight="1">
      <c r="A39" s="154">
        <v>37</v>
      </c>
      <c r="B39" s="142" t="s">
        <v>476</v>
      </c>
      <c r="C39" s="20" t="s">
        <v>75</v>
      </c>
      <c r="D39" s="175" t="s">
        <v>516</v>
      </c>
      <c r="E39" s="17" t="s">
        <v>809</v>
      </c>
      <c r="F39" s="53" t="s">
        <v>496</v>
      </c>
      <c r="G39" s="54">
        <v>43035</v>
      </c>
      <c r="H39" s="54">
        <v>44175</v>
      </c>
      <c r="I39" s="21">
        <v>14106049</v>
      </c>
      <c r="J39" s="21">
        <v>6768245</v>
      </c>
      <c r="K39" s="58">
        <f t="shared" si="0"/>
        <v>7337804</v>
      </c>
      <c r="L39" s="42">
        <v>0</v>
      </c>
      <c r="M39" s="20" t="s">
        <v>1474</v>
      </c>
      <c r="N39" s="259"/>
      <c r="O39" s="259"/>
      <c r="P39" s="259"/>
      <c r="Q39" s="257">
        <f>[1]KURUMLAR!K39/4</f>
        <v>1834451</v>
      </c>
      <c r="R39" s="40">
        <v>1834451</v>
      </c>
      <c r="S39" s="40">
        <v>1834451</v>
      </c>
      <c r="T39" s="40">
        <v>1834451</v>
      </c>
    </row>
    <row r="40" spans="1:20" s="47" customFormat="1" ht="47.1" customHeight="1">
      <c r="A40" s="157">
        <v>38</v>
      </c>
      <c r="B40" s="142" t="s">
        <v>476</v>
      </c>
      <c r="C40" s="20" t="s">
        <v>75</v>
      </c>
      <c r="D40" s="175" t="s">
        <v>517</v>
      </c>
      <c r="E40" s="17" t="s">
        <v>809</v>
      </c>
      <c r="F40" s="53" t="s">
        <v>496</v>
      </c>
      <c r="G40" s="54">
        <v>42741</v>
      </c>
      <c r="H40" s="54">
        <v>44113</v>
      </c>
      <c r="I40" s="21">
        <v>3718026</v>
      </c>
      <c r="J40" s="21">
        <v>1776313</v>
      </c>
      <c r="K40" s="58">
        <f t="shared" si="0"/>
        <v>1941713</v>
      </c>
      <c r="L40" s="42">
        <v>0</v>
      </c>
      <c r="M40" s="260" t="s">
        <v>1474</v>
      </c>
      <c r="N40" s="259"/>
      <c r="O40" s="259"/>
      <c r="P40" s="259"/>
      <c r="Q40" s="257">
        <f>[1]KURUMLAR!K40/4</f>
        <v>485428.25</v>
      </c>
      <c r="R40" s="40">
        <v>485428.25</v>
      </c>
      <c r="S40" s="40">
        <v>485428.25</v>
      </c>
      <c r="T40" s="40">
        <v>485428.25</v>
      </c>
    </row>
    <row r="41" spans="1:20" s="47" customFormat="1" ht="47.1" customHeight="1">
      <c r="A41" s="157">
        <v>39</v>
      </c>
      <c r="B41" s="142" t="s">
        <v>476</v>
      </c>
      <c r="C41" s="20" t="s">
        <v>75</v>
      </c>
      <c r="D41" s="175" t="s">
        <v>518</v>
      </c>
      <c r="E41" s="17" t="s">
        <v>809</v>
      </c>
      <c r="F41" s="53" t="s">
        <v>496</v>
      </c>
      <c r="G41" s="54">
        <v>43025</v>
      </c>
      <c r="H41" s="54">
        <v>44196</v>
      </c>
      <c r="I41" s="58">
        <v>1856274</v>
      </c>
      <c r="J41" s="21">
        <v>171922</v>
      </c>
      <c r="K41" s="58">
        <f t="shared" si="0"/>
        <v>1684352</v>
      </c>
      <c r="L41" s="42">
        <v>0</v>
      </c>
      <c r="M41" s="20" t="s">
        <v>1474</v>
      </c>
      <c r="N41" s="259"/>
      <c r="O41" s="259"/>
      <c r="P41" s="259"/>
      <c r="Q41" s="257">
        <f>[1]KURUMLAR!K41/4</f>
        <v>421088</v>
      </c>
      <c r="R41" s="40">
        <v>421088</v>
      </c>
      <c r="S41" s="40">
        <v>421088</v>
      </c>
      <c r="T41" s="40">
        <v>421088</v>
      </c>
    </row>
    <row r="42" spans="1:20" s="47" customFormat="1" ht="47.1" customHeight="1">
      <c r="A42" s="157">
        <v>40</v>
      </c>
      <c r="B42" s="142" t="s">
        <v>476</v>
      </c>
      <c r="C42" s="20" t="s">
        <v>75</v>
      </c>
      <c r="D42" s="175" t="s">
        <v>519</v>
      </c>
      <c r="E42" s="17" t="s">
        <v>818</v>
      </c>
      <c r="F42" s="53" t="s">
        <v>496</v>
      </c>
      <c r="G42" s="54">
        <v>43112</v>
      </c>
      <c r="H42" s="54">
        <v>44127</v>
      </c>
      <c r="I42" s="58">
        <v>19255635</v>
      </c>
      <c r="J42" s="21">
        <v>12393129</v>
      </c>
      <c r="K42" s="58">
        <f t="shared" si="0"/>
        <v>6862506</v>
      </c>
      <c r="L42" s="42">
        <v>0</v>
      </c>
      <c r="M42" s="20" t="s">
        <v>1474</v>
      </c>
      <c r="N42" s="259"/>
      <c r="O42" s="259"/>
      <c r="P42" s="259"/>
      <c r="Q42" s="257">
        <f>[1]KURUMLAR!K42/4</f>
        <v>1715626.5</v>
      </c>
      <c r="R42" s="40">
        <v>1715626.5</v>
      </c>
      <c r="S42" s="40">
        <v>1715626.5</v>
      </c>
      <c r="T42" s="40">
        <v>1715626.5</v>
      </c>
    </row>
    <row r="43" spans="1:20" s="47" customFormat="1" ht="47.1" customHeight="1">
      <c r="A43" s="154">
        <v>41</v>
      </c>
      <c r="B43" s="142" t="s">
        <v>476</v>
      </c>
      <c r="C43" s="20" t="s">
        <v>75</v>
      </c>
      <c r="D43" s="175" t="s">
        <v>520</v>
      </c>
      <c r="E43" s="17" t="s">
        <v>809</v>
      </c>
      <c r="F43" s="53" t="s">
        <v>496</v>
      </c>
      <c r="G43" s="54">
        <v>43136</v>
      </c>
      <c r="H43" s="54">
        <v>44151</v>
      </c>
      <c r="I43" s="58">
        <v>5962506</v>
      </c>
      <c r="J43" s="21">
        <v>4040662</v>
      </c>
      <c r="K43" s="58">
        <f t="shared" si="0"/>
        <v>1921844</v>
      </c>
      <c r="L43" s="42">
        <v>0</v>
      </c>
      <c r="M43" s="20" t="s">
        <v>1474</v>
      </c>
      <c r="N43" s="259"/>
      <c r="O43" s="259"/>
      <c r="P43" s="259"/>
      <c r="Q43" s="257">
        <f>[1]KURUMLAR!K43/4</f>
        <v>480461</v>
      </c>
      <c r="R43" s="40">
        <v>480461</v>
      </c>
      <c r="S43" s="40">
        <v>480461</v>
      </c>
      <c r="T43" s="40">
        <v>480461</v>
      </c>
    </row>
    <row r="44" spans="1:20" s="47" customFormat="1" ht="47.1" customHeight="1">
      <c r="A44" s="157">
        <v>42</v>
      </c>
      <c r="B44" s="142" t="s">
        <v>476</v>
      </c>
      <c r="C44" s="20" t="s">
        <v>75</v>
      </c>
      <c r="D44" s="175" t="s">
        <v>521</v>
      </c>
      <c r="E44" s="17" t="s">
        <v>809</v>
      </c>
      <c r="F44" s="53" t="s">
        <v>496</v>
      </c>
      <c r="G44" s="54">
        <v>42965</v>
      </c>
      <c r="H44" s="54">
        <v>44052</v>
      </c>
      <c r="I44" s="21">
        <v>3584303</v>
      </c>
      <c r="J44" s="21">
        <v>2359479</v>
      </c>
      <c r="K44" s="58">
        <f t="shared" si="0"/>
        <v>1224824</v>
      </c>
      <c r="L44" s="42">
        <v>0</v>
      </c>
      <c r="M44" s="260" t="s">
        <v>1474</v>
      </c>
      <c r="N44" s="259"/>
      <c r="O44" s="259"/>
      <c r="P44" s="259"/>
      <c r="Q44" s="257">
        <f>[1]KURUMLAR!K44/4</f>
        <v>306206</v>
      </c>
      <c r="R44" s="40">
        <v>306206</v>
      </c>
      <c r="S44" s="40">
        <v>306206</v>
      </c>
      <c r="T44" s="40">
        <v>306206</v>
      </c>
    </row>
    <row r="45" spans="1:20" s="47" customFormat="1" ht="47.1" customHeight="1">
      <c r="A45" s="157">
        <v>43</v>
      </c>
      <c r="B45" s="142" t="s">
        <v>476</v>
      </c>
      <c r="C45" s="20" t="s">
        <v>75</v>
      </c>
      <c r="D45" s="175" t="s">
        <v>522</v>
      </c>
      <c r="E45" s="17" t="s">
        <v>809</v>
      </c>
      <c r="F45" s="53" t="s">
        <v>496</v>
      </c>
      <c r="G45" s="54">
        <v>43171</v>
      </c>
      <c r="H45" s="54">
        <v>44196</v>
      </c>
      <c r="I45" s="21">
        <v>3956476</v>
      </c>
      <c r="J45" s="21">
        <v>2164383</v>
      </c>
      <c r="K45" s="58">
        <f t="shared" si="0"/>
        <v>1792093</v>
      </c>
      <c r="L45" s="42">
        <v>0</v>
      </c>
      <c r="M45" s="20" t="s">
        <v>1474</v>
      </c>
      <c r="N45" s="259"/>
      <c r="O45" s="259"/>
      <c r="P45" s="259"/>
      <c r="Q45" s="257">
        <f>[1]KURUMLAR!K45/4</f>
        <v>448023.25</v>
      </c>
      <c r="R45" s="40">
        <v>448023.25</v>
      </c>
      <c r="S45" s="40">
        <v>448023.25</v>
      </c>
      <c r="T45" s="40">
        <v>448023.25</v>
      </c>
    </row>
    <row r="46" spans="1:20" s="47" customFormat="1" ht="47.1" customHeight="1">
      <c r="A46" s="157">
        <v>44</v>
      </c>
      <c r="B46" s="142" t="s">
        <v>476</v>
      </c>
      <c r="C46" s="20" t="s">
        <v>75</v>
      </c>
      <c r="D46" s="175" t="s">
        <v>523</v>
      </c>
      <c r="E46" s="20" t="s">
        <v>817</v>
      </c>
      <c r="F46" s="53" t="s">
        <v>496</v>
      </c>
      <c r="G46" s="262" t="s">
        <v>524</v>
      </c>
      <c r="H46" s="268" t="s">
        <v>525</v>
      </c>
      <c r="I46" s="21">
        <v>20865006</v>
      </c>
      <c r="J46" s="21">
        <v>16280289</v>
      </c>
      <c r="K46" s="58">
        <f t="shared" si="0"/>
        <v>4584717</v>
      </c>
      <c r="L46" s="42">
        <v>0</v>
      </c>
      <c r="M46" s="20" t="s">
        <v>1474</v>
      </c>
      <c r="N46" s="259"/>
      <c r="O46" s="259"/>
      <c r="P46" s="259"/>
      <c r="Q46" s="257">
        <f>[1]KURUMLAR!K46/4</f>
        <v>1146179.25</v>
      </c>
      <c r="R46" s="40">
        <v>1146179.25</v>
      </c>
      <c r="S46" s="40">
        <v>1146179.25</v>
      </c>
      <c r="T46" s="40">
        <v>1146179.25</v>
      </c>
    </row>
    <row r="47" spans="1:20" s="47" customFormat="1" ht="47.1" customHeight="1">
      <c r="A47" s="154">
        <v>45</v>
      </c>
      <c r="B47" s="142" t="s">
        <v>476</v>
      </c>
      <c r="C47" s="20" t="s">
        <v>75</v>
      </c>
      <c r="D47" s="175" t="s">
        <v>526</v>
      </c>
      <c r="E47" s="20" t="s">
        <v>809</v>
      </c>
      <c r="F47" s="53" t="s">
        <v>496</v>
      </c>
      <c r="G47" s="52">
        <v>43388</v>
      </c>
      <c r="H47" s="52">
        <v>44134</v>
      </c>
      <c r="I47" s="21">
        <v>8462963</v>
      </c>
      <c r="J47" s="21">
        <v>2174424</v>
      </c>
      <c r="K47" s="58">
        <f t="shared" si="0"/>
        <v>6288539</v>
      </c>
      <c r="L47" s="42">
        <v>0</v>
      </c>
      <c r="M47" s="269" t="s">
        <v>1474</v>
      </c>
      <c r="N47" s="259"/>
      <c r="O47" s="259"/>
      <c r="P47" s="259"/>
      <c r="Q47" s="257">
        <f>[1]KURUMLAR!K47/4</f>
        <v>1572134.75</v>
      </c>
      <c r="R47" s="40">
        <v>1572134.75</v>
      </c>
      <c r="S47" s="40">
        <v>1572134.75</v>
      </c>
      <c r="T47" s="40">
        <v>1572134.75</v>
      </c>
    </row>
    <row r="48" spans="1:20" s="47" customFormat="1" ht="47.1" customHeight="1">
      <c r="A48" s="157">
        <v>46</v>
      </c>
      <c r="B48" s="142" t="s">
        <v>476</v>
      </c>
      <c r="C48" s="20" t="s">
        <v>75</v>
      </c>
      <c r="D48" s="175" t="s">
        <v>527</v>
      </c>
      <c r="E48" s="20" t="s">
        <v>809</v>
      </c>
      <c r="F48" s="53" t="s">
        <v>496</v>
      </c>
      <c r="G48" s="265" t="s">
        <v>528</v>
      </c>
      <c r="H48" s="265">
        <v>43875</v>
      </c>
      <c r="I48" s="21">
        <v>2565282</v>
      </c>
      <c r="J48" s="21">
        <v>2268413</v>
      </c>
      <c r="K48" s="58">
        <f t="shared" si="0"/>
        <v>296869</v>
      </c>
      <c r="L48" s="42">
        <v>0</v>
      </c>
      <c r="M48" s="270" t="s">
        <v>1475</v>
      </c>
      <c r="N48" s="259"/>
      <c r="O48" s="259"/>
      <c r="P48" s="259"/>
      <c r="Q48" s="257">
        <f>[1]KURUMLAR!K48/4</f>
        <v>74217.25</v>
      </c>
      <c r="R48" s="40">
        <v>74217.25</v>
      </c>
      <c r="S48" s="40">
        <v>74217.25</v>
      </c>
      <c r="T48" s="40">
        <v>74217.25</v>
      </c>
    </row>
    <row r="49" spans="1:20" s="47" customFormat="1" ht="47.1" customHeight="1">
      <c r="A49" s="157">
        <v>47</v>
      </c>
      <c r="B49" s="142" t="s">
        <v>476</v>
      </c>
      <c r="C49" s="20" t="s">
        <v>75</v>
      </c>
      <c r="D49" s="175" t="s">
        <v>530</v>
      </c>
      <c r="E49" s="20" t="s">
        <v>809</v>
      </c>
      <c r="F49" s="53" t="s">
        <v>496</v>
      </c>
      <c r="G49" s="52">
        <v>43465</v>
      </c>
      <c r="H49" s="265" t="s">
        <v>531</v>
      </c>
      <c r="I49" s="21">
        <v>10518512</v>
      </c>
      <c r="J49" s="21">
        <v>876892</v>
      </c>
      <c r="K49" s="58">
        <v>9641619</v>
      </c>
      <c r="L49" s="42">
        <v>0</v>
      </c>
      <c r="M49" s="269" t="s">
        <v>1474</v>
      </c>
      <c r="N49" s="259"/>
      <c r="O49" s="259"/>
      <c r="P49" s="259"/>
      <c r="Q49" s="257">
        <f>[1]KURUMLAR!K49/4</f>
        <v>2410404.75</v>
      </c>
      <c r="R49" s="40">
        <v>2410404.75</v>
      </c>
      <c r="S49" s="40">
        <v>2410404.75</v>
      </c>
      <c r="T49" s="40">
        <v>2410404.75</v>
      </c>
    </row>
    <row r="50" spans="1:20" s="47" customFormat="1" ht="47.1" customHeight="1">
      <c r="A50" s="157">
        <v>48</v>
      </c>
      <c r="B50" s="142" t="s">
        <v>476</v>
      </c>
      <c r="C50" s="20" t="s">
        <v>75</v>
      </c>
      <c r="D50" s="175" t="s">
        <v>532</v>
      </c>
      <c r="E50" s="20" t="s">
        <v>809</v>
      </c>
      <c r="F50" s="53" t="s">
        <v>496</v>
      </c>
      <c r="G50" s="265" t="s">
        <v>533</v>
      </c>
      <c r="H50" s="265" t="s">
        <v>534</v>
      </c>
      <c r="I50" s="21">
        <v>2002308</v>
      </c>
      <c r="J50" s="21">
        <v>838522</v>
      </c>
      <c r="K50" s="58">
        <f t="shared" si="0"/>
        <v>1163786</v>
      </c>
      <c r="L50" s="42">
        <v>0</v>
      </c>
      <c r="M50" s="269" t="s">
        <v>1474</v>
      </c>
      <c r="N50" s="259"/>
      <c r="O50" s="259"/>
      <c r="P50" s="259"/>
      <c r="Q50" s="257">
        <f>[1]KURUMLAR!K50/4</f>
        <v>290946.5</v>
      </c>
      <c r="R50" s="40">
        <v>290946.5</v>
      </c>
      <c r="S50" s="40">
        <v>290946.5</v>
      </c>
      <c r="T50" s="40">
        <v>290946.5</v>
      </c>
    </row>
    <row r="51" spans="1:20" s="47" customFormat="1" ht="47.1" customHeight="1">
      <c r="A51" s="154">
        <v>49</v>
      </c>
      <c r="B51" s="142" t="s">
        <v>476</v>
      </c>
      <c r="C51" s="20" t="s">
        <v>75</v>
      </c>
      <c r="D51" s="175" t="s">
        <v>535</v>
      </c>
      <c r="E51" s="20" t="s">
        <v>809</v>
      </c>
      <c r="F51" s="53" t="s">
        <v>496</v>
      </c>
      <c r="G51" s="265" t="s">
        <v>536</v>
      </c>
      <c r="H51" s="265" t="s">
        <v>537</v>
      </c>
      <c r="I51" s="21">
        <v>1722956</v>
      </c>
      <c r="J51" s="21">
        <v>489087</v>
      </c>
      <c r="K51" s="58">
        <v>1233869</v>
      </c>
      <c r="L51" s="42">
        <v>0</v>
      </c>
      <c r="M51" s="269" t="s">
        <v>1474</v>
      </c>
      <c r="N51" s="259"/>
      <c r="O51" s="259"/>
      <c r="P51" s="259"/>
      <c r="Q51" s="257">
        <f>[1]KURUMLAR!K51/4</f>
        <v>308467.25</v>
      </c>
      <c r="R51" s="40">
        <v>308467.25</v>
      </c>
      <c r="S51" s="40">
        <v>308467.25</v>
      </c>
      <c r="T51" s="40">
        <v>308467.25</v>
      </c>
    </row>
    <row r="52" spans="1:20" s="47" customFormat="1" ht="47.1" customHeight="1">
      <c r="A52" s="157">
        <v>50</v>
      </c>
      <c r="B52" s="142" t="s">
        <v>476</v>
      </c>
      <c r="C52" s="20" t="s">
        <v>75</v>
      </c>
      <c r="D52" s="175" t="s">
        <v>538</v>
      </c>
      <c r="E52" s="20" t="s">
        <v>870</v>
      </c>
      <c r="F52" s="53" t="s">
        <v>496</v>
      </c>
      <c r="G52" s="262" t="s">
        <v>539</v>
      </c>
      <c r="H52" s="268" t="s">
        <v>540</v>
      </c>
      <c r="I52" s="21">
        <v>6122593</v>
      </c>
      <c r="J52" s="21">
        <v>4013018</v>
      </c>
      <c r="K52" s="58">
        <v>2109575</v>
      </c>
      <c r="L52" s="42">
        <v>0</v>
      </c>
      <c r="M52" s="269" t="s">
        <v>1474</v>
      </c>
      <c r="N52" s="259"/>
      <c r="O52" s="259"/>
      <c r="P52" s="259"/>
      <c r="Q52" s="257">
        <f>[1]KURUMLAR!K52/4</f>
        <v>527393.75</v>
      </c>
      <c r="R52" s="40">
        <v>527393.75</v>
      </c>
      <c r="S52" s="40">
        <v>527393.75</v>
      </c>
      <c r="T52" s="40">
        <v>527393.75</v>
      </c>
    </row>
    <row r="53" spans="1:20" s="47" customFormat="1" ht="47.1" customHeight="1">
      <c r="A53" s="157">
        <v>51</v>
      </c>
      <c r="B53" s="142" t="s">
        <v>476</v>
      </c>
      <c r="C53" s="20" t="s">
        <v>75</v>
      </c>
      <c r="D53" s="175" t="s">
        <v>541</v>
      </c>
      <c r="E53" s="20" t="s">
        <v>809</v>
      </c>
      <c r="F53" s="53" t="s">
        <v>496</v>
      </c>
      <c r="G53" s="265">
        <v>43662</v>
      </c>
      <c r="H53" s="265">
        <v>44051</v>
      </c>
      <c r="I53" s="21">
        <v>2676439</v>
      </c>
      <c r="J53" s="60">
        <v>0</v>
      </c>
      <c r="K53" s="58">
        <f t="shared" si="0"/>
        <v>2676439</v>
      </c>
      <c r="L53" s="42">
        <v>0</v>
      </c>
      <c r="M53" s="269" t="s">
        <v>1474</v>
      </c>
      <c r="N53" s="259"/>
      <c r="O53" s="259"/>
      <c r="P53" s="259"/>
      <c r="Q53" s="257">
        <f>[1]KURUMLAR!K53/4</f>
        <v>669109.75</v>
      </c>
      <c r="R53" s="40">
        <v>669109.75</v>
      </c>
      <c r="S53" s="40">
        <v>669109.75</v>
      </c>
      <c r="T53" s="40">
        <v>669109.75</v>
      </c>
    </row>
    <row r="54" spans="1:20" s="47" customFormat="1" ht="47.1" customHeight="1">
      <c r="A54" s="157">
        <v>52</v>
      </c>
      <c r="B54" s="142" t="s">
        <v>476</v>
      </c>
      <c r="C54" s="20" t="s">
        <v>75</v>
      </c>
      <c r="D54" s="175" t="s">
        <v>542</v>
      </c>
      <c r="E54" s="20" t="s">
        <v>809</v>
      </c>
      <c r="F54" s="53" t="s">
        <v>496</v>
      </c>
      <c r="G54" s="52">
        <v>43663</v>
      </c>
      <c r="H54" s="52">
        <v>44156</v>
      </c>
      <c r="I54" s="21">
        <v>3214993</v>
      </c>
      <c r="J54" s="21">
        <v>126791</v>
      </c>
      <c r="K54" s="58">
        <v>3086393</v>
      </c>
      <c r="L54" s="42">
        <v>0</v>
      </c>
      <c r="M54" s="269" t="s">
        <v>1474</v>
      </c>
      <c r="N54" s="259"/>
      <c r="O54" s="259"/>
      <c r="P54" s="259"/>
      <c r="Q54" s="257">
        <f>[1]KURUMLAR!K54/4</f>
        <v>771598.25</v>
      </c>
      <c r="R54" s="40">
        <v>771598.25</v>
      </c>
      <c r="S54" s="40">
        <v>771598.25</v>
      </c>
      <c r="T54" s="40">
        <v>771598.25</v>
      </c>
    </row>
    <row r="55" spans="1:20" s="47" customFormat="1" ht="47.1" customHeight="1">
      <c r="A55" s="154">
        <v>53</v>
      </c>
      <c r="B55" s="142" t="s">
        <v>476</v>
      </c>
      <c r="C55" s="20" t="s">
        <v>75</v>
      </c>
      <c r="D55" s="175" t="s">
        <v>1289</v>
      </c>
      <c r="E55" s="20" t="s">
        <v>870</v>
      </c>
      <c r="F55" s="53" t="s">
        <v>496</v>
      </c>
      <c r="G55" s="262" t="s">
        <v>1290</v>
      </c>
      <c r="H55" s="262" t="s">
        <v>1291</v>
      </c>
      <c r="I55" s="21">
        <v>4590666</v>
      </c>
      <c r="J55" s="60">
        <v>0</v>
      </c>
      <c r="K55" s="58">
        <v>4590666</v>
      </c>
      <c r="L55" s="42">
        <v>0</v>
      </c>
      <c r="M55" s="269" t="s">
        <v>1474</v>
      </c>
      <c r="N55" s="259"/>
      <c r="O55" s="259"/>
      <c r="P55" s="259"/>
      <c r="Q55" s="257">
        <f>[1]KURUMLAR!K55/4</f>
        <v>1147666.5</v>
      </c>
      <c r="R55" s="40">
        <v>1147666.5</v>
      </c>
      <c r="S55" s="40">
        <v>1147666.5</v>
      </c>
      <c r="T55" s="40">
        <v>1147666.5</v>
      </c>
    </row>
    <row r="56" spans="1:20" s="47" customFormat="1" ht="47.1" customHeight="1">
      <c r="A56" s="157">
        <v>54</v>
      </c>
      <c r="B56" s="142" t="s">
        <v>476</v>
      </c>
      <c r="C56" s="20" t="s">
        <v>75</v>
      </c>
      <c r="D56" s="175" t="s">
        <v>1292</v>
      </c>
      <c r="E56" s="20" t="s">
        <v>809</v>
      </c>
      <c r="F56" s="53" t="s">
        <v>496</v>
      </c>
      <c r="G56" s="262" t="s">
        <v>1293</v>
      </c>
      <c r="H56" s="262" t="s">
        <v>1294</v>
      </c>
      <c r="I56" s="21">
        <v>16225113</v>
      </c>
      <c r="J56" s="60">
        <v>0</v>
      </c>
      <c r="K56" s="58">
        <v>8112156</v>
      </c>
      <c r="L56" s="42">
        <v>0</v>
      </c>
      <c r="M56" s="269" t="s">
        <v>1474</v>
      </c>
      <c r="N56" s="259"/>
      <c r="O56" s="259"/>
      <c r="P56" s="259"/>
      <c r="Q56" s="257">
        <f>[1]KURUMLAR!K56/4</f>
        <v>2028039</v>
      </c>
      <c r="R56" s="40">
        <v>2028039</v>
      </c>
      <c r="S56" s="40">
        <v>2028039</v>
      </c>
      <c r="T56" s="40">
        <v>2028039</v>
      </c>
    </row>
    <row r="57" spans="1:20" s="47" customFormat="1" ht="47.1" customHeight="1">
      <c r="A57" s="157">
        <v>55</v>
      </c>
      <c r="B57" s="142" t="s">
        <v>476</v>
      </c>
      <c r="C57" s="20" t="s">
        <v>75</v>
      </c>
      <c r="D57" s="175" t="s">
        <v>1295</v>
      </c>
      <c r="E57" s="20" t="s">
        <v>809</v>
      </c>
      <c r="F57" s="53" t="s">
        <v>496</v>
      </c>
      <c r="G57" s="262" t="s">
        <v>529</v>
      </c>
      <c r="H57" s="262" t="s">
        <v>1296</v>
      </c>
      <c r="I57" s="21">
        <v>2711925</v>
      </c>
      <c r="J57" s="60">
        <v>0</v>
      </c>
      <c r="K57" s="58">
        <v>1355962</v>
      </c>
      <c r="L57" s="42">
        <v>0</v>
      </c>
      <c r="M57" s="269" t="s">
        <v>1474</v>
      </c>
      <c r="N57" s="259"/>
      <c r="O57" s="259"/>
      <c r="P57" s="259"/>
      <c r="Q57" s="257">
        <f>[1]KURUMLAR!K57/4</f>
        <v>338990.5</v>
      </c>
      <c r="R57" s="40">
        <v>338990.5</v>
      </c>
      <c r="S57" s="40">
        <v>338990.5</v>
      </c>
      <c r="T57" s="40">
        <v>338990.5</v>
      </c>
    </row>
    <row r="58" spans="1:20" s="47" customFormat="1" ht="73.5" customHeight="1">
      <c r="A58" s="157">
        <v>56</v>
      </c>
      <c r="B58" s="142" t="s">
        <v>476</v>
      </c>
      <c r="C58" s="20" t="s">
        <v>75</v>
      </c>
      <c r="D58" s="175" t="s">
        <v>1297</v>
      </c>
      <c r="E58" s="20" t="s">
        <v>817</v>
      </c>
      <c r="F58" s="53" t="s">
        <v>496</v>
      </c>
      <c r="G58" s="262" t="s">
        <v>1298</v>
      </c>
      <c r="H58" s="262" t="s">
        <v>1299</v>
      </c>
      <c r="I58" s="21">
        <v>1102120</v>
      </c>
      <c r="J58" s="60">
        <v>0</v>
      </c>
      <c r="K58" s="58">
        <v>1102120</v>
      </c>
      <c r="L58" s="42">
        <v>0</v>
      </c>
      <c r="M58" s="269" t="s">
        <v>1474</v>
      </c>
      <c r="N58" s="259"/>
      <c r="O58" s="259"/>
      <c r="P58" s="259"/>
      <c r="Q58" s="257">
        <f>[1]KURUMLAR!K58/4</f>
        <v>275530</v>
      </c>
      <c r="R58" s="40">
        <v>275530</v>
      </c>
      <c r="S58" s="40">
        <v>275530</v>
      </c>
      <c r="T58" s="40">
        <v>275530</v>
      </c>
    </row>
    <row r="59" spans="1:20" s="47" customFormat="1" ht="73.5" customHeight="1">
      <c r="A59" s="154">
        <v>57</v>
      </c>
      <c r="B59" s="142" t="s">
        <v>476</v>
      </c>
      <c r="C59" s="20" t="s">
        <v>75</v>
      </c>
      <c r="D59" s="175" t="s">
        <v>1300</v>
      </c>
      <c r="E59" s="20" t="s">
        <v>21</v>
      </c>
      <c r="F59" s="53" t="s">
        <v>496</v>
      </c>
      <c r="G59" s="262" t="s">
        <v>1301</v>
      </c>
      <c r="H59" s="262" t="s">
        <v>1296</v>
      </c>
      <c r="I59" s="21">
        <v>1147550</v>
      </c>
      <c r="J59" s="60">
        <v>0</v>
      </c>
      <c r="K59" s="58">
        <v>1147550</v>
      </c>
      <c r="L59" s="42">
        <v>0</v>
      </c>
      <c r="M59" s="269" t="s">
        <v>1474</v>
      </c>
      <c r="N59" s="259"/>
      <c r="O59" s="259"/>
      <c r="P59" s="259"/>
      <c r="Q59" s="257">
        <f>[1]KURUMLAR!K59/4</f>
        <v>286887.5</v>
      </c>
      <c r="R59" s="40">
        <v>286887.5</v>
      </c>
      <c r="S59" s="40">
        <v>286887.5</v>
      </c>
      <c r="T59" s="40">
        <v>286887.5</v>
      </c>
    </row>
    <row r="60" spans="1:20" s="47" customFormat="1" ht="47.1" customHeight="1">
      <c r="A60" s="157">
        <v>58</v>
      </c>
      <c r="B60" s="142" t="s">
        <v>476</v>
      </c>
      <c r="C60" s="20" t="s">
        <v>75</v>
      </c>
      <c r="D60" s="175" t="s">
        <v>1302</v>
      </c>
      <c r="E60" s="20" t="s">
        <v>814</v>
      </c>
      <c r="F60" s="53" t="s">
        <v>496</v>
      </c>
      <c r="G60" s="262" t="s">
        <v>1301</v>
      </c>
      <c r="H60" s="262" t="s">
        <v>1303</v>
      </c>
      <c r="I60" s="21">
        <v>410950</v>
      </c>
      <c r="J60" s="60">
        <v>0</v>
      </c>
      <c r="K60" s="58">
        <v>410950</v>
      </c>
      <c r="L60" s="42">
        <v>0</v>
      </c>
      <c r="M60" s="269" t="s">
        <v>1474</v>
      </c>
      <c r="N60" s="259"/>
      <c r="O60" s="259"/>
      <c r="P60" s="259"/>
      <c r="Q60" s="257">
        <f>[1]KURUMLAR!K60/4</f>
        <v>102737.5</v>
      </c>
      <c r="R60" s="40">
        <v>102737.5</v>
      </c>
      <c r="S60" s="40">
        <v>102737.5</v>
      </c>
      <c r="T60" s="40">
        <v>102737.5</v>
      </c>
    </row>
    <row r="61" spans="1:20" s="47" customFormat="1" ht="47.1" customHeight="1">
      <c r="A61" s="157">
        <v>59</v>
      </c>
      <c r="B61" s="142" t="s">
        <v>476</v>
      </c>
      <c r="C61" s="20" t="s">
        <v>75</v>
      </c>
      <c r="D61" s="175" t="s">
        <v>1304</v>
      </c>
      <c r="E61" s="20" t="s">
        <v>809</v>
      </c>
      <c r="F61" s="53" t="s">
        <v>496</v>
      </c>
      <c r="G61" s="262" t="s">
        <v>1305</v>
      </c>
      <c r="H61" s="262" t="s">
        <v>1284</v>
      </c>
      <c r="I61" s="21">
        <v>419208</v>
      </c>
      <c r="J61" s="60">
        <v>0</v>
      </c>
      <c r="K61" s="58">
        <v>419208</v>
      </c>
      <c r="L61" s="42">
        <v>0</v>
      </c>
      <c r="M61" s="269" t="s">
        <v>1474</v>
      </c>
      <c r="N61" s="259"/>
      <c r="O61" s="259"/>
      <c r="P61" s="259"/>
      <c r="Q61" s="257">
        <f>[1]KURUMLAR!K61/4</f>
        <v>104802</v>
      </c>
      <c r="R61" s="40">
        <v>104802</v>
      </c>
      <c r="S61" s="40">
        <v>104802</v>
      </c>
      <c r="T61" s="40">
        <v>104802</v>
      </c>
    </row>
    <row r="62" spans="1:20" s="47" customFormat="1" ht="47.1" customHeight="1">
      <c r="A62" s="157">
        <v>60</v>
      </c>
      <c r="B62" s="142" t="s">
        <v>476</v>
      </c>
      <c r="C62" s="20" t="s">
        <v>75</v>
      </c>
      <c r="D62" s="175" t="s">
        <v>1306</v>
      </c>
      <c r="E62" s="20" t="s">
        <v>809</v>
      </c>
      <c r="F62" s="53" t="s">
        <v>496</v>
      </c>
      <c r="G62" s="265">
        <v>43840</v>
      </c>
      <c r="H62" s="265">
        <v>44393</v>
      </c>
      <c r="I62" s="21">
        <v>2024756</v>
      </c>
      <c r="J62" s="60">
        <v>0</v>
      </c>
      <c r="K62" s="58">
        <v>1012378</v>
      </c>
      <c r="L62" s="42">
        <v>0</v>
      </c>
      <c r="M62" s="269" t="s">
        <v>1474</v>
      </c>
      <c r="N62" s="259"/>
      <c r="O62" s="259"/>
      <c r="P62" s="259"/>
      <c r="Q62" s="257">
        <f>[1]KURUMLAR!K62/4</f>
        <v>253094.5</v>
      </c>
      <c r="R62" s="40">
        <v>253094.5</v>
      </c>
      <c r="S62" s="40">
        <v>253094.5</v>
      </c>
      <c r="T62" s="40">
        <v>253094.5</v>
      </c>
    </row>
    <row r="63" spans="1:20" s="47" customFormat="1" ht="47.1" customHeight="1">
      <c r="A63" s="154">
        <v>61</v>
      </c>
      <c r="B63" s="142" t="s">
        <v>476</v>
      </c>
      <c r="C63" s="20" t="s">
        <v>75</v>
      </c>
      <c r="D63" s="175" t="s">
        <v>1307</v>
      </c>
      <c r="E63" s="20" t="s">
        <v>809</v>
      </c>
      <c r="F63" s="53" t="s">
        <v>496</v>
      </c>
      <c r="G63" s="265">
        <v>43903</v>
      </c>
      <c r="H63" s="265">
        <v>44556</v>
      </c>
      <c r="I63" s="21">
        <v>3372794</v>
      </c>
      <c r="J63" s="60">
        <v>0</v>
      </c>
      <c r="K63" s="58">
        <v>1686397</v>
      </c>
      <c r="L63" s="42">
        <v>0</v>
      </c>
      <c r="M63" s="269" t="s">
        <v>1474</v>
      </c>
      <c r="N63" s="259"/>
      <c r="O63" s="259"/>
      <c r="P63" s="259"/>
      <c r="Q63" s="257">
        <f>[1]KURUMLAR!K63/4</f>
        <v>421599.25</v>
      </c>
      <c r="R63" s="40">
        <v>421599.25</v>
      </c>
      <c r="S63" s="40">
        <v>421599.25</v>
      </c>
      <c r="T63" s="40">
        <v>421599.25</v>
      </c>
    </row>
    <row r="64" spans="1:20" s="47" customFormat="1" ht="47.1" customHeight="1">
      <c r="A64" s="157">
        <v>62</v>
      </c>
      <c r="B64" s="142" t="s">
        <v>476</v>
      </c>
      <c r="C64" s="20" t="s">
        <v>75</v>
      </c>
      <c r="D64" s="175" t="s">
        <v>1308</v>
      </c>
      <c r="E64" s="20" t="s">
        <v>817</v>
      </c>
      <c r="F64" s="53" t="s">
        <v>496</v>
      </c>
      <c r="G64" s="265">
        <v>43941</v>
      </c>
      <c r="H64" s="265">
        <v>44742</v>
      </c>
      <c r="I64" s="21">
        <v>14330573</v>
      </c>
      <c r="J64" s="60">
        <v>0</v>
      </c>
      <c r="K64" s="58">
        <v>4299171</v>
      </c>
      <c r="L64" s="42">
        <v>0</v>
      </c>
      <c r="M64" s="269" t="s">
        <v>1474</v>
      </c>
      <c r="N64" s="259"/>
      <c r="O64" s="259"/>
      <c r="P64" s="259"/>
      <c r="Q64" s="257">
        <f>[1]KURUMLAR!K64/4</f>
        <v>1074792.75</v>
      </c>
      <c r="R64" s="40">
        <v>1074792.75</v>
      </c>
      <c r="S64" s="40">
        <v>1074792.75</v>
      </c>
      <c r="T64" s="40">
        <v>1074792.75</v>
      </c>
    </row>
    <row r="65" spans="1:20" s="47" customFormat="1" ht="47.1" customHeight="1">
      <c r="A65" s="157">
        <v>63</v>
      </c>
      <c r="B65" s="142" t="s">
        <v>24</v>
      </c>
      <c r="C65" s="20" t="s">
        <v>75</v>
      </c>
      <c r="D65" s="176" t="s">
        <v>27</v>
      </c>
      <c r="E65" s="15" t="s">
        <v>25</v>
      </c>
      <c r="F65" s="110" t="s">
        <v>26</v>
      </c>
      <c r="G65" s="15">
        <v>2017</v>
      </c>
      <c r="H65" s="271">
        <v>2020</v>
      </c>
      <c r="I65" s="35">
        <v>95000</v>
      </c>
      <c r="J65" s="34">
        <v>33623</v>
      </c>
      <c r="K65" s="35">
        <f t="shared" ref="K65:K71" si="1">I65-J65</f>
        <v>61377</v>
      </c>
      <c r="L65" s="111">
        <v>0</v>
      </c>
      <c r="M65" s="272" t="s">
        <v>1476</v>
      </c>
      <c r="N65" s="259"/>
      <c r="O65" s="259"/>
      <c r="P65" s="259"/>
      <c r="Q65" s="257">
        <f>[1]KURUMLAR!K65/4</f>
        <v>15344.25</v>
      </c>
      <c r="R65" s="111">
        <v>15344.25</v>
      </c>
      <c r="S65" s="111">
        <v>15344.25</v>
      </c>
      <c r="T65" s="111">
        <v>15344.25</v>
      </c>
    </row>
    <row r="66" spans="1:20" s="47" customFormat="1" ht="47.1" customHeight="1">
      <c r="A66" s="157">
        <v>64</v>
      </c>
      <c r="B66" s="142" t="s">
        <v>24</v>
      </c>
      <c r="C66" s="20" t="s">
        <v>75</v>
      </c>
      <c r="D66" s="176" t="s">
        <v>28</v>
      </c>
      <c r="E66" s="15" t="s">
        <v>29</v>
      </c>
      <c r="F66" s="110" t="s">
        <v>1429</v>
      </c>
      <c r="G66" s="15">
        <v>2017</v>
      </c>
      <c r="H66" s="271">
        <v>2020</v>
      </c>
      <c r="I66" s="35">
        <v>137500</v>
      </c>
      <c r="J66" s="34">
        <v>69971</v>
      </c>
      <c r="K66" s="35">
        <f t="shared" si="1"/>
        <v>67529</v>
      </c>
      <c r="L66" s="111">
        <v>0</v>
      </c>
      <c r="M66" s="272" t="s">
        <v>1476</v>
      </c>
      <c r="N66" s="259"/>
      <c r="O66" s="259"/>
      <c r="P66" s="259"/>
      <c r="Q66" s="257">
        <f>[1]KURUMLAR!K66/4</f>
        <v>16882.25</v>
      </c>
      <c r="R66" s="111">
        <v>16882.25</v>
      </c>
      <c r="S66" s="111">
        <v>16882.25</v>
      </c>
      <c r="T66" s="111">
        <v>16882.25</v>
      </c>
    </row>
    <row r="67" spans="1:20" s="47" customFormat="1" ht="47.1" customHeight="1">
      <c r="A67" s="154">
        <v>65</v>
      </c>
      <c r="B67" s="142" t="s">
        <v>24</v>
      </c>
      <c r="C67" s="20" t="s">
        <v>75</v>
      </c>
      <c r="D67" s="176" t="s">
        <v>1272</v>
      </c>
      <c r="E67" s="15" t="s">
        <v>25</v>
      </c>
      <c r="F67" s="110" t="s">
        <v>26</v>
      </c>
      <c r="G67" s="15">
        <v>2017</v>
      </c>
      <c r="H67" s="271">
        <v>2020</v>
      </c>
      <c r="I67" s="35">
        <v>147500</v>
      </c>
      <c r="J67" s="34">
        <v>59000</v>
      </c>
      <c r="K67" s="35">
        <f t="shared" si="1"/>
        <v>88500</v>
      </c>
      <c r="L67" s="111">
        <v>0</v>
      </c>
      <c r="M67" s="272" t="s">
        <v>1476</v>
      </c>
      <c r="N67" s="259"/>
      <c r="O67" s="259"/>
      <c r="P67" s="259"/>
      <c r="Q67" s="257">
        <f>[1]KURUMLAR!K67/4</f>
        <v>22125</v>
      </c>
      <c r="R67" s="111">
        <v>22125</v>
      </c>
      <c r="S67" s="111">
        <v>22125</v>
      </c>
      <c r="T67" s="111">
        <v>22125</v>
      </c>
    </row>
    <row r="68" spans="1:20" s="47" customFormat="1" ht="47.1" customHeight="1">
      <c r="A68" s="157">
        <v>66</v>
      </c>
      <c r="B68" s="142" t="s">
        <v>24</v>
      </c>
      <c r="C68" s="20" t="s">
        <v>75</v>
      </c>
      <c r="D68" s="176" t="s">
        <v>30</v>
      </c>
      <c r="E68" s="15" t="s">
        <v>25</v>
      </c>
      <c r="F68" s="110" t="s">
        <v>26</v>
      </c>
      <c r="G68" s="15">
        <v>2017</v>
      </c>
      <c r="H68" s="271">
        <v>2020</v>
      </c>
      <c r="I68" s="35">
        <v>40000</v>
      </c>
      <c r="J68" s="34">
        <v>30093</v>
      </c>
      <c r="K68" s="35">
        <f t="shared" si="1"/>
        <v>9907</v>
      </c>
      <c r="L68" s="111">
        <v>0</v>
      </c>
      <c r="M68" s="272" t="s">
        <v>1476</v>
      </c>
      <c r="N68" s="259"/>
      <c r="O68" s="259"/>
      <c r="P68" s="259"/>
      <c r="Q68" s="257">
        <f>[1]KURUMLAR!K68/4</f>
        <v>2476.75</v>
      </c>
      <c r="R68" s="111">
        <v>2476.75</v>
      </c>
      <c r="S68" s="111">
        <v>2476.75</v>
      </c>
      <c r="T68" s="111">
        <v>2476.75</v>
      </c>
    </row>
    <row r="69" spans="1:20" s="47" customFormat="1" ht="47.1" customHeight="1">
      <c r="A69" s="157">
        <v>67</v>
      </c>
      <c r="B69" s="142" t="s">
        <v>24</v>
      </c>
      <c r="C69" s="20" t="s">
        <v>75</v>
      </c>
      <c r="D69" s="176" t="s">
        <v>31</v>
      </c>
      <c r="E69" s="15" t="s">
        <v>32</v>
      </c>
      <c r="F69" s="110" t="s">
        <v>26</v>
      </c>
      <c r="G69" s="15">
        <v>2017</v>
      </c>
      <c r="H69" s="271">
        <v>2020</v>
      </c>
      <c r="I69" s="35">
        <v>50000</v>
      </c>
      <c r="J69" s="34">
        <v>47557</v>
      </c>
      <c r="K69" s="35">
        <f t="shared" si="1"/>
        <v>2443</v>
      </c>
      <c r="L69" s="111">
        <v>0</v>
      </c>
      <c r="M69" s="272" t="s">
        <v>1476</v>
      </c>
      <c r="N69" s="259"/>
      <c r="O69" s="259"/>
      <c r="P69" s="259"/>
      <c r="Q69" s="257">
        <f>[1]KURUMLAR!K69/4</f>
        <v>610.75</v>
      </c>
      <c r="R69" s="111">
        <v>610.75</v>
      </c>
      <c r="S69" s="111">
        <v>610.75</v>
      </c>
      <c r="T69" s="111">
        <v>610.75</v>
      </c>
    </row>
    <row r="70" spans="1:20" s="47" customFormat="1" ht="47.1" customHeight="1">
      <c r="A70" s="157">
        <v>68</v>
      </c>
      <c r="B70" s="142" t="s">
        <v>24</v>
      </c>
      <c r="C70" s="20" t="s">
        <v>75</v>
      </c>
      <c r="D70" s="176" t="s">
        <v>33</v>
      </c>
      <c r="E70" s="15" t="s">
        <v>29</v>
      </c>
      <c r="F70" s="110" t="s">
        <v>26</v>
      </c>
      <c r="G70" s="15">
        <v>2018</v>
      </c>
      <c r="H70" s="271">
        <v>2020</v>
      </c>
      <c r="I70" s="35">
        <v>50000</v>
      </c>
      <c r="J70" s="34">
        <v>28800</v>
      </c>
      <c r="K70" s="35">
        <f t="shared" si="1"/>
        <v>21200</v>
      </c>
      <c r="L70" s="111">
        <v>0</v>
      </c>
      <c r="M70" s="272" t="s">
        <v>1476</v>
      </c>
      <c r="N70" s="259"/>
      <c r="O70" s="259"/>
      <c r="P70" s="259"/>
      <c r="Q70" s="257">
        <f>[1]KURUMLAR!K70/4</f>
        <v>5300</v>
      </c>
      <c r="R70" s="111">
        <v>5300</v>
      </c>
      <c r="S70" s="111">
        <v>5300</v>
      </c>
      <c r="T70" s="111">
        <v>5300</v>
      </c>
    </row>
    <row r="71" spans="1:20" s="47" customFormat="1" ht="47.1" customHeight="1">
      <c r="A71" s="154">
        <v>69</v>
      </c>
      <c r="B71" s="142" t="s">
        <v>24</v>
      </c>
      <c r="C71" s="20" t="s">
        <v>75</v>
      </c>
      <c r="D71" s="176" t="s">
        <v>34</v>
      </c>
      <c r="E71" s="15" t="s">
        <v>35</v>
      </c>
      <c r="F71" s="110" t="s">
        <v>26</v>
      </c>
      <c r="G71" s="15">
        <v>2018</v>
      </c>
      <c r="H71" s="271">
        <v>2020</v>
      </c>
      <c r="I71" s="35">
        <v>113000</v>
      </c>
      <c r="J71" s="34">
        <v>102829</v>
      </c>
      <c r="K71" s="35">
        <f t="shared" si="1"/>
        <v>10171</v>
      </c>
      <c r="L71" s="111">
        <v>0</v>
      </c>
      <c r="M71" s="272" t="s">
        <v>1476</v>
      </c>
      <c r="N71" s="259"/>
      <c r="O71" s="259"/>
      <c r="P71" s="259"/>
      <c r="Q71" s="257">
        <f>[1]KURUMLAR!K71/4</f>
        <v>2542.75</v>
      </c>
      <c r="R71" s="111">
        <v>2542.75</v>
      </c>
      <c r="S71" s="111">
        <v>2542.75</v>
      </c>
      <c r="T71" s="111">
        <v>2542.75</v>
      </c>
    </row>
    <row r="72" spans="1:20" s="47" customFormat="1" ht="47.1" customHeight="1">
      <c r="A72" s="157">
        <v>70</v>
      </c>
      <c r="B72" s="142" t="s">
        <v>24</v>
      </c>
      <c r="C72" s="20" t="s">
        <v>75</v>
      </c>
      <c r="D72" s="176" t="s">
        <v>37</v>
      </c>
      <c r="E72" s="15" t="s">
        <v>25</v>
      </c>
      <c r="F72" s="110" t="s">
        <v>26</v>
      </c>
      <c r="G72" s="15">
        <v>2018</v>
      </c>
      <c r="H72" s="271">
        <v>2020</v>
      </c>
      <c r="I72" s="35">
        <v>130000</v>
      </c>
      <c r="J72" s="34">
        <v>90915</v>
      </c>
      <c r="K72" s="35">
        <f>I72-J72</f>
        <v>39085</v>
      </c>
      <c r="L72" s="111">
        <v>0</v>
      </c>
      <c r="M72" s="272" t="s">
        <v>1476</v>
      </c>
      <c r="N72" s="259"/>
      <c r="O72" s="259"/>
      <c r="P72" s="259"/>
      <c r="Q72" s="257">
        <f>[1]KURUMLAR!K72/4</f>
        <v>9771.25</v>
      </c>
      <c r="R72" s="111">
        <v>9771.25</v>
      </c>
      <c r="S72" s="111">
        <v>9771.25</v>
      </c>
      <c r="T72" s="111">
        <v>9771.25</v>
      </c>
    </row>
    <row r="73" spans="1:20" s="47" customFormat="1" ht="47.1" customHeight="1">
      <c r="A73" s="157">
        <v>71</v>
      </c>
      <c r="B73" s="142" t="s">
        <v>24</v>
      </c>
      <c r="C73" s="20" t="s">
        <v>75</v>
      </c>
      <c r="D73" s="176" t="s">
        <v>38</v>
      </c>
      <c r="E73" s="15" t="s">
        <v>29</v>
      </c>
      <c r="F73" s="110" t="s">
        <v>26</v>
      </c>
      <c r="G73" s="15">
        <v>2018</v>
      </c>
      <c r="H73" s="271">
        <v>2020</v>
      </c>
      <c r="I73" s="35">
        <v>37000</v>
      </c>
      <c r="J73" s="34">
        <v>19606</v>
      </c>
      <c r="K73" s="35">
        <f>I73-J73</f>
        <v>17394</v>
      </c>
      <c r="L73" s="111">
        <v>0</v>
      </c>
      <c r="M73" s="272" t="s">
        <v>1476</v>
      </c>
      <c r="N73" s="259"/>
      <c r="O73" s="259"/>
      <c r="P73" s="259"/>
      <c r="Q73" s="257">
        <f>[1]KURUMLAR!K73/4</f>
        <v>4348.5</v>
      </c>
      <c r="R73" s="111">
        <v>4348.5</v>
      </c>
      <c r="S73" s="111">
        <v>4348.5</v>
      </c>
      <c r="T73" s="111">
        <v>4348.5</v>
      </c>
    </row>
    <row r="74" spans="1:20" s="47" customFormat="1" ht="47.1" customHeight="1">
      <c r="A74" s="157">
        <v>72</v>
      </c>
      <c r="B74" s="142" t="s">
        <v>24</v>
      </c>
      <c r="C74" s="20" t="s">
        <v>75</v>
      </c>
      <c r="D74" s="176" t="s">
        <v>39</v>
      </c>
      <c r="E74" s="15" t="s">
        <v>29</v>
      </c>
      <c r="F74" s="110" t="s">
        <v>26</v>
      </c>
      <c r="G74" s="15">
        <v>2018</v>
      </c>
      <c r="H74" s="271">
        <v>2020</v>
      </c>
      <c r="I74" s="35">
        <v>49000</v>
      </c>
      <c r="J74" s="34">
        <v>25965</v>
      </c>
      <c r="K74" s="35">
        <f>I74-J74</f>
        <v>23035</v>
      </c>
      <c r="L74" s="111">
        <v>0</v>
      </c>
      <c r="M74" s="272" t="s">
        <v>1476</v>
      </c>
      <c r="N74" s="259"/>
      <c r="O74" s="259"/>
      <c r="P74" s="259"/>
      <c r="Q74" s="257">
        <f>[1]KURUMLAR!K74/4</f>
        <v>5758.75</v>
      </c>
      <c r="R74" s="111">
        <v>5758.75</v>
      </c>
      <c r="S74" s="111">
        <v>5758.75</v>
      </c>
      <c r="T74" s="111">
        <v>5758.75</v>
      </c>
    </row>
    <row r="75" spans="1:20" s="47" customFormat="1" ht="47.1" customHeight="1">
      <c r="A75" s="154">
        <v>73</v>
      </c>
      <c r="B75" s="142" t="s">
        <v>24</v>
      </c>
      <c r="C75" s="20" t="s">
        <v>75</v>
      </c>
      <c r="D75" s="176" t="s">
        <v>40</v>
      </c>
      <c r="E75" s="15" t="s">
        <v>41</v>
      </c>
      <c r="F75" s="110" t="s">
        <v>26</v>
      </c>
      <c r="G75" s="15">
        <v>2018</v>
      </c>
      <c r="H75" s="271">
        <v>2020</v>
      </c>
      <c r="I75" s="35">
        <v>170000</v>
      </c>
      <c r="J75" s="34">
        <v>0</v>
      </c>
      <c r="K75" s="35">
        <v>170000</v>
      </c>
      <c r="L75" s="111">
        <v>0</v>
      </c>
      <c r="M75" s="272" t="s">
        <v>1476</v>
      </c>
      <c r="N75" s="259"/>
      <c r="O75" s="259"/>
      <c r="P75" s="259"/>
      <c r="Q75" s="257">
        <f>[1]KURUMLAR!K75/4</f>
        <v>42500</v>
      </c>
      <c r="R75" s="111">
        <v>42500</v>
      </c>
      <c r="S75" s="111">
        <v>42500</v>
      </c>
      <c r="T75" s="111">
        <v>42500</v>
      </c>
    </row>
    <row r="76" spans="1:20" s="47" customFormat="1" ht="47.1" customHeight="1">
      <c r="A76" s="157">
        <v>74</v>
      </c>
      <c r="B76" s="142" t="s">
        <v>24</v>
      </c>
      <c r="C76" s="20" t="s">
        <v>75</v>
      </c>
      <c r="D76" s="176" t="s">
        <v>42</v>
      </c>
      <c r="E76" s="15" t="s">
        <v>29</v>
      </c>
      <c r="F76" s="110" t="s">
        <v>26</v>
      </c>
      <c r="G76" s="15">
        <v>2018</v>
      </c>
      <c r="H76" s="271">
        <v>2020</v>
      </c>
      <c r="I76" s="35">
        <v>55000</v>
      </c>
      <c r="J76" s="34">
        <v>31981</v>
      </c>
      <c r="K76" s="35">
        <f>I76-J76</f>
        <v>23019</v>
      </c>
      <c r="L76" s="111">
        <v>0</v>
      </c>
      <c r="M76" s="272" t="s">
        <v>1476</v>
      </c>
      <c r="N76" s="259"/>
      <c r="O76" s="259"/>
      <c r="P76" s="259"/>
      <c r="Q76" s="257">
        <f>[1]KURUMLAR!K76/4</f>
        <v>5754.75</v>
      </c>
      <c r="R76" s="111">
        <v>5754.75</v>
      </c>
      <c r="S76" s="111">
        <v>5754.75</v>
      </c>
      <c r="T76" s="111">
        <v>5754.75</v>
      </c>
    </row>
    <row r="77" spans="1:20" s="47" customFormat="1" ht="47.1" customHeight="1">
      <c r="A77" s="157">
        <v>75</v>
      </c>
      <c r="B77" s="142" t="s">
        <v>24</v>
      </c>
      <c r="C77" s="20" t="s">
        <v>75</v>
      </c>
      <c r="D77" s="176" t="s">
        <v>43</v>
      </c>
      <c r="E77" s="15" t="s">
        <v>29</v>
      </c>
      <c r="F77" s="110" t="s">
        <v>26</v>
      </c>
      <c r="G77" s="15">
        <v>2018</v>
      </c>
      <c r="H77" s="271">
        <v>2020</v>
      </c>
      <c r="I77" s="35">
        <v>55000</v>
      </c>
      <c r="J77" s="34">
        <v>50171</v>
      </c>
      <c r="K77" s="35">
        <f>I77-J77</f>
        <v>4829</v>
      </c>
      <c r="L77" s="111">
        <v>0</v>
      </c>
      <c r="M77" s="272" t="s">
        <v>1476</v>
      </c>
      <c r="N77" s="259"/>
      <c r="O77" s="259"/>
      <c r="P77" s="259"/>
      <c r="Q77" s="257">
        <f>[1]KURUMLAR!K77/4</f>
        <v>1207.25</v>
      </c>
      <c r="R77" s="111">
        <v>1207.25</v>
      </c>
      <c r="S77" s="111">
        <v>1207.25</v>
      </c>
      <c r="T77" s="111">
        <v>1207.25</v>
      </c>
    </row>
    <row r="78" spans="1:20" s="47" customFormat="1" ht="47.1" customHeight="1">
      <c r="A78" s="157">
        <v>76</v>
      </c>
      <c r="B78" s="142" t="s">
        <v>24</v>
      </c>
      <c r="C78" s="20" t="s">
        <v>75</v>
      </c>
      <c r="D78" s="176" t="s">
        <v>44</v>
      </c>
      <c r="E78" s="15" t="s">
        <v>29</v>
      </c>
      <c r="F78" s="110" t="s">
        <v>26</v>
      </c>
      <c r="G78" s="15">
        <v>2019</v>
      </c>
      <c r="H78" s="271">
        <v>2020</v>
      </c>
      <c r="I78" s="35">
        <v>38000</v>
      </c>
      <c r="J78" s="34">
        <v>23869</v>
      </c>
      <c r="K78" s="35">
        <f>I78-J78</f>
        <v>14131</v>
      </c>
      <c r="L78" s="111">
        <v>0</v>
      </c>
      <c r="M78" s="272" t="s">
        <v>1476</v>
      </c>
      <c r="N78" s="259"/>
      <c r="O78" s="259"/>
      <c r="P78" s="259"/>
      <c r="Q78" s="257">
        <f>[1]KURUMLAR!K78/4</f>
        <v>3532.75</v>
      </c>
      <c r="R78" s="111">
        <v>3532.75</v>
      </c>
      <c r="S78" s="111">
        <v>3532.75</v>
      </c>
      <c r="T78" s="111">
        <v>3532.75</v>
      </c>
    </row>
    <row r="79" spans="1:20" s="47" customFormat="1" ht="47.1" customHeight="1">
      <c r="A79" s="154">
        <v>77</v>
      </c>
      <c r="B79" s="142" t="s">
        <v>24</v>
      </c>
      <c r="C79" s="20" t="s">
        <v>75</v>
      </c>
      <c r="D79" s="176" t="s">
        <v>45</v>
      </c>
      <c r="E79" s="15" t="s">
        <v>46</v>
      </c>
      <c r="F79" s="110" t="s">
        <v>26</v>
      </c>
      <c r="G79" s="15">
        <v>2016</v>
      </c>
      <c r="H79" s="271">
        <v>2021</v>
      </c>
      <c r="I79" s="35">
        <v>7374207</v>
      </c>
      <c r="J79" s="34">
        <v>1514883</v>
      </c>
      <c r="K79" s="35">
        <f t="shared" ref="K79:K89" si="2">I79-J79</f>
        <v>5859324</v>
      </c>
      <c r="L79" s="111">
        <v>0</v>
      </c>
      <c r="M79" s="272" t="s">
        <v>1477</v>
      </c>
      <c r="N79" s="259"/>
      <c r="O79" s="259"/>
      <c r="P79" s="259"/>
      <c r="Q79" s="257">
        <f>[1]KURUMLAR!K79/4</f>
        <v>1464831</v>
      </c>
      <c r="R79" s="111">
        <v>1464831</v>
      </c>
      <c r="S79" s="111">
        <v>1464831</v>
      </c>
      <c r="T79" s="111">
        <v>1464831</v>
      </c>
    </row>
    <row r="80" spans="1:20" s="47" customFormat="1" ht="47.1" customHeight="1">
      <c r="A80" s="157">
        <v>78</v>
      </c>
      <c r="B80" s="142" t="s">
        <v>24</v>
      </c>
      <c r="C80" s="20" t="s">
        <v>75</v>
      </c>
      <c r="D80" s="176" t="s">
        <v>47</v>
      </c>
      <c r="E80" s="15" t="s">
        <v>29</v>
      </c>
      <c r="F80" s="110" t="s">
        <v>26</v>
      </c>
      <c r="G80" s="15">
        <v>2016</v>
      </c>
      <c r="H80" s="271">
        <v>2020</v>
      </c>
      <c r="I80" s="35">
        <v>2693989</v>
      </c>
      <c r="J80" s="34">
        <v>914485</v>
      </c>
      <c r="K80" s="35">
        <f t="shared" si="2"/>
        <v>1779504</v>
      </c>
      <c r="L80" s="111">
        <v>0</v>
      </c>
      <c r="M80" s="272" t="s">
        <v>1478</v>
      </c>
      <c r="N80" s="259"/>
      <c r="O80" s="259"/>
      <c r="P80" s="259"/>
      <c r="Q80" s="257">
        <f>[1]KURUMLAR!K80/4</f>
        <v>444876</v>
      </c>
      <c r="R80" s="111">
        <v>444876</v>
      </c>
      <c r="S80" s="111">
        <v>444876</v>
      </c>
      <c r="T80" s="111">
        <v>444876</v>
      </c>
    </row>
    <row r="81" spans="1:20" s="47" customFormat="1" ht="47.1" customHeight="1">
      <c r="A81" s="157">
        <v>79</v>
      </c>
      <c r="B81" s="142" t="s">
        <v>24</v>
      </c>
      <c r="C81" s="20" t="s">
        <v>75</v>
      </c>
      <c r="D81" s="176" t="s">
        <v>48</v>
      </c>
      <c r="E81" s="15" t="s">
        <v>29</v>
      </c>
      <c r="F81" s="110" t="s">
        <v>26</v>
      </c>
      <c r="G81" s="15">
        <v>2016</v>
      </c>
      <c r="H81" s="271">
        <v>2020</v>
      </c>
      <c r="I81" s="35">
        <v>2012783</v>
      </c>
      <c r="J81" s="34">
        <v>1726339</v>
      </c>
      <c r="K81" s="35">
        <f t="shared" si="2"/>
        <v>286444</v>
      </c>
      <c r="L81" s="111">
        <v>0</v>
      </c>
      <c r="M81" s="272" t="s">
        <v>1476</v>
      </c>
      <c r="N81" s="259"/>
      <c r="O81" s="259"/>
      <c r="P81" s="259"/>
      <c r="Q81" s="257">
        <f>[1]KURUMLAR!K81/4</f>
        <v>71611</v>
      </c>
      <c r="R81" s="111">
        <v>71611</v>
      </c>
      <c r="S81" s="111">
        <v>71611</v>
      </c>
      <c r="T81" s="111">
        <v>71611</v>
      </c>
    </row>
    <row r="82" spans="1:20" s="47" customFormat="1" ht="47.1" customHeight="1">
      <c r="A82" s="157">
        <v>80</v>
      </c>
      <c r="B82" s="142" t="s">
        <v>24</v>
      </c>
      <c r="C82" s="20" t="s">
        <v>75</v>
      </c>
      <c r="D82" s="176" t="s">
        <v>49</v>
      </c>
      <c r="E82" s="15" t="s">
        <v>29</v>
      </c>
      <c r="F82" s="110" t="s">
        <v>26</v>
      </c>
      <c r="G82" s="15">
        <v>2017</v>
      </c>
      <c r="H82" s="271">
        <v>2020</v>
      </c>
      <c r="I82" s="35">
        <v>5452236</v>
      </c>
      <c r="J82" s="34">
        <v>3712411</v>
      </c>
      <c r="K82" s="35">
        <f t="shared" si="2"/>
        <v>1739825</v>
      </c>
      <c r="L82" s="111">
        <v>0</v>
      </c>
      <c r="M82" s="272" t="s">
        <v>1477</v>
      </c>
      <c r="N82" s="259"/>
      <c r="O82" s="259"/>
      <c r="P82" s="259"/>
      <c r="Q82" s="257">
        <f>[1]KURUMLAR!K82/4</f>
        <v>434956.25</v>
      </c>
      <c r="R82" s="111">
        <v>434956.25</v>
      </c>
      <c r="S82" s="111">
        <v>434956.25</v>
      </c>
      <c r="T82" s="111">
        <v>434956.25</v>
      </c>
    </row>
    <row r="83" spans="1:20" s="47" customFormat="1" ht="47.1" customHeight="1">
      <c r="A83" s="154">
        <v>81</v>
      </c>
      <c r="B83" s="142" t="s">
        <v>24</v>
      </c>
      <c r="C83" s="20" t="s">
        <v>75</v>
      </c>
      <c r="D83" s="176" t="s">
        <v>50</v>
      </c>
      <c r="E83" s="15" t="s">
        <v>25</v>
      </c>
      <c r="F83" s="110" t="s">
        <v>26</v>
      </c>
      <c r="G83" s="15">
        <v>2017</v>
      </c>
      <c r="H83" s="271">
        <v>2020</v>
      </c>
      <c r="I83" s="35">
        <v>1639960</v>
      </c>
      <c r="J83" s="34">
        <v>1002392</v>
      </c>
      <c r="K83" s="35">
        <f t="shared" si="2"/>
        <v>637568</v>
      </c>
      <c r="L83" s="111">
        <v>0</v>
      </c>
      <c r="M83" s="272" t="s">
        <v>1476</v>
      </c>
      <c r="N83" s="259"/>
      <c r="O83" s="259"/>
      <c r="P83" s="259"/>
      <c r="Q83" s="257">
        <f>[1]KURUMLAR!K83/4</f>
        <v>159392</v>
      </c>
      <c r="R83" s="111">
        <v>159392</v>
      </c>
      <c r="S83" s="111">
        <v>159392</v>
      </c>
      <c r="T83" s="111">
        <v>159392</v>
      </c>
    </row>
    <row r="84" spans="1:20" s="47" customFormat="1" ht="47.1" customHeight="1">
      <c r="A84" s="157">
        <v>82</v>
      </c>
      <c r="B84" s="142" t="s">
        <v>24</v>
      </c>
      <c r="C84" s="20" t="s">
        <v>75</v>
      </c>
      <c r="D84" s="176" t="s">
        <v>51</v>
      </c>
      <c r="E84" s="15" t="s">
        <v>29</v>
      </c>
      <c r="F84" s="110" t="s">
        <v>26</v>
      </c>
      <c r="G84" s="15">
        <v>2017</v>
      </c>
      <c r="H84" s="271">
        <v>2020</v>
      </c>
      <c r="I84" s="35">
        <v>1702201</v>
      </c>
      <c r="J84" s="34">
        <v>1294567</v>
      </c>
      <c r="K84" s="35">
        <f t="shared" si="2"/>
        <v>407634</v>
      </c>
      <c r="L84" s="111">
        <v>0</v>
      </c>
      <c r="M84" s="272" t="s">
        <v>1477</v>
      </c>
      <c r="N84" s="259"/>
      <c r="O84" s="259"/>
      <c r="P84" s="259"/>
      <c r="Q84" s="257">
        <f>[1]KURUMLAR!K84/4</f>
        <v>101908.5</v>
      </c>
      <c r="R84" s="111">
        <v>101908.5</v>
      </c>
      <c r="S84" s="111">
        <v>101908.5</v>
      </c>
      <c r="T84" s="111">
        <v>101908.5</v>
      </c>
    </row>
    <row r="85" spans="1:20" s="47" customFormat="1" ht="47.1" customHeight="1">
      <c r="A85" s="157">
        <v>83</v>
      </c>
      <c r="B85" s="142" t="s">
        <v>24</v>
      </c>
      <c r="C85" s="20" t="s">
        <v>75</v>
      </c>
      <c r="D85" s="176" t="s">
        <v>52</v>
      </c>
      <c r="E85" s="15" t="s">
        <v>29</v>
      </c>
      <c r="F85" s="110" t="s">
        <v>26</v>
      </c>
      <c r="G85" s="15">
        <v>2017</v>
      </c>
      <c r="H85" s="271">
        <v>2020</v>
      </c>
      <c r="I85" s="35">
        <v>4395992</v>
      </c>
      <c r="J85" s="34">
        <v>1471282</v>
      </c>
      <c r="K85" s="35">
        <f t="shared" si="2"/>
        <v>2924710</v>
      </c>
      <c r="L85" s="111">
        <v>0</v>
      </c>
      <c r="M85" s="272" t="s">
        <v>1479</v>
      </c>
      <c r="N85" s="259"/>
      <c r="O85" s="259"/>
      <c r="P85" s="259"/>
      <c r="Q85" s="257">
        <f>[1]KURUMLAR!K85/4</f>
        <v>731177.5</v>
      </c>
      <c r="R85" s="111">
        <v>731177.5</v>
      </c>
      <c r="S85" s="111">
        <v>731177.5</v>
      </c>
      <c r="T85" s="111">
        <v>731177.5</v>
      </c>
    </row>
    <row r="86" spans="1:20" s="47" customFormat="1" ht="47.1" customHeight="1">
      <c r="A86" s="157">
        <v>84</v>
      </c>
      <c r="B86" s="142" t="s">
        <v>24</v>
      </c>
      <c r="C86" s="20" t="s">
        <v>75</v>
      </c>
      <c r="D86" s="176" t="s">
        <v>53</v>
      </c>
      <c r="E86" s="15" t="s">
        <v>29</v>
      </c>
      <c r="F86" s="110" t="s">
        <v>26</v>
      </c>
      <c r="G86" s="15">
        <v>2018</v>
      </c>
      <c r="H86" s="271">
        <v>2020</v>
      </c>
      <c r="I86" s="35">
        <v>2251924</v>
      </c>
      <c r="J86" s="34">
        <v>1264658</v>
      </c>
      <c r="K86" s="35">
        <f t="shared" si="2"/>
        <v>987266</v>
      </c>
      <c r="L86" s="111">
        <v>0</v>
      </c>
      <c r="M86" s="272" t="s">
        <v>1476</v>
      </c>
      <c r="N86" s="259"/>
      <c r="O86" s="259"/>
      <c r="P86" s="259"/>
      <c r="Q86" s="257">
        <f>[1]KURUMLAR!K86/4</f>
        <v>246816.5</v>
      </c>
      <c r="R86" s="111">
        <v>246816.5</v>
      </c>
      <c r="S86" s="111">
        <v>246816.5</v>
      </c>
      <c r="T86" s="111">
        <v>246816.5</v>
      </c>
    </row>
    <row r="87" spans="1:20" s="47" customFormat="1" ht="47.1" customHeight="1">
      <c r="A87" s="154">
        <v>85</v>
      </c>
      <c r="B87" s="142" t="s">
        <v>24</v>
      </c>
      <c r="C87" s="20" t="s">
        <v>75</v>
      </c>
      <c r="D87" s="176" t="s">
        <v>54</v>
      </c>
      <c r="E87" s="15" t="s">
        <v>29</v>
      </c>
      <c r="F87" s="110" t="s">
        <v>26</v>
      </c>
      <c r="G87" s="15">
        <v>2018</v>
      </c>
      <c r="H87" s="271">
        <v>2020</v>
      </c>
      <c r="I87" s="35">
        <v>2167379</v>
      </c>
      <c r="J87" s="34">
        <v>1939675</v>
      </c>
      <c r="K87" s="35">
        <f t="shared" si="2"/>
        <v>227704</v>
      </c>
      <c r="L87" s="111">
        <v>0</v>
      </c>
      <c r="M87" s="272" t="s">
        <v>1480</v>
      </c>
      <c r="N87" s="259"/>
      <c r="O87" s="259"/>
      <c r="P87" s="259"/>
      <c r="Q87" s="257">
        <f>[1]KURUMLAR!K87/4</f>
        <v>56926</v>
      </c>
      <c r="R87" s="111">
        <v>56926</v>
      </c>
      <c r="S87" s="111">
        <v>56926</v>
      </c>
      <c r="T87" s="111">
        <v>56926</v>
      </c>
    </row>
    <row r="88" spans="1:20" s="47" customFormat="1" ht="47.1" customHeight="1">
      <c r="A88" s="157">
        <v>86</v>
      </c>
      <c r="B88" s="142" t="s">
        <v>24</v>
      </c>
      <c r="C88" s="20" t="s">
        <v>75</v>
      </c>
      <c r="D88" s="176" t="s">
        <v>55</v>
      </c>
      <c r="E88" s="15" t="s">
        <v>29</v>
      </c>
      <c r="F88" s="110" t="s">
        <v>26</v>
      </c>
      <c r="G88" s="15">
        <v>2018</v>
      </c>
      <c r="H88" s="271">
        <v>2020</v>
      </c>
      <c r="I88" s="35">
        <v>3792728</v>
      </c>
      <c r="J88" s="34">
        <v>1497652</v>
      </c>
      <c r="K88" s="35">
        <f t="shared" si="2"/>
        <v>2295076</v>
      </c>
      <c r="L88" s="111">
        <v>0</v>
      </c>
      <c r="M88" s="272" t="s">
        <v>1476</v>
      </c>
      <c r="N88" s="259"/>
      <c r="O88" s="259"/>
      <c r="P88" s="259"/>
      <c r="Q88" s="257">
        <f>[1]KURUMLAR!K88/4</f>
        <v>573769</v>
      </c>
      <c r="R88" s="111">
        <v>573769</v>
      </c>
      <c r="S88" s="111">
        <v>573769</v>
      </c>
      <c r="T88" s="111">
        <v>573769</v>
      </c>
    </row>
    <row r="89" spans="1:20" s="47" customFormat="1" ht="47.1" customHeight="1">
      <c r="A89" s="157">
        <v>87</v>
      </c>
      <c r="B89" s="142" t="s">
        <v>24</v>
      </c>
      <c r="C89" s="20" t="s">
        <v>75</v>
      </c>
      <c r="D89" s="176" t="s">
        <v>56</v>
      </c>
      <c r="E89" s="15" t="s">
        <v>36</v>
      </c>
      <c r="F89" s="110" t="s">
        <v>26</v>
      </c>
      <c r="G89" s="15">
        <v>2019</v>
      </c>
      <c r="H89" s="271">
        <v>2021</v>
      </c>
      <c r="I89" s="35">
        <v>2167318</v>
      </c>
      <c r="J89" s="34">
        <v>102880</v>
      </c>
      <c r="K89" s="35">
        <f t="shared" si="2"/>
        <v>2064438</v>
      </c>
      <c r="L89" s="111">
        <v>1000000</v>
      </c>
      <c r="M89" s="272" t="s">
        <v>1476</v>
      </c>
      <c r="N89" s="259"/>
      <c r="O89" s="259"/>
      <c r="P89" s="259"/>
      <c r="Q89" s="257">
        <f>[1]KURUMLAR!K89/4</f>
        <v>516109.5</v>
      </c>
      <c r="R89" s="111">
        <v>516109.5</v>
      </c>
      <c r="S89" s="111">
        <v>516109.5</v>
      </c>
      <c r="T89" s="111">
        <v>516109.5</v>
      </c>
    </row>
    <row r="90" spans="1:20" s="47" customFormat="1" ht="47.1" customHeight="1">
      <c r="A90" s="157">
        <v>88</v>
      </c>
      <c r="B90" s="142" t="s">
        <v>24</v>
      </c>
      <c r="C90" s="20" t="s">
        <v>75</v>
      </c>
      <c r="D90" s="176" t="s">
        <v>57</v>
      </c>
      <c r="E90" s="15" t="s">
        <v>29</v>
      </c>
      <c r="F90" s="110" t="s">
        <v>26</v>
      </c>
      <c r="G90" s="15">
        <v>2019</v>
      </c>
      <c r="H90" s="271">
        <v>2021</v>
      </c>
      <c r="I90" s="35">
        <v>8500000</v>
      </c>
      <c r="J90" s="34">
        <v>563332</v>
      </c>
      <c r="K90" s="35">
        <v>6236668</v>
      </c>
      <c r="L90" s="111">
        <v>3000000</v>
      </c>
      <c r="M90" s="272" t="s">
        <v>1476</v>
      </c>
      <c r="N90" s="259"/>
      <c r="O90" s="259"/>
      <c r="P90" s="259"/>
      <c r="Q90" s="257">
        <f>[1]KURUMLAR!K90/4</f>
        <v>1559167</v>
      </c>
      <c r="R90" s="111">
        <v>1559167</v>
      </c>
      <c r="S90" s="111">
        <v>1559167</v>
      </c>
      <c r="T90" s="111">
        <v>1559167</v>
      </c>
    </row>
    <row r="91" spans="1:20" s="47" customFormat="1" ht="47.1" customHeight="1">
      <c r="A91" s="154">
        <v>89</v>
      </c>
      <c r="B91" s="142" t="s">
        <v>24</v>
      </c>
      <c r="C91" s="20" t="s">
        <v>75</v>
      </c>
      <c r="D91" s="176" t="s">
        <v>1273</v>
      </c>
      <c r="E91" s="15" t="s">
        <v>29</v>
      </c>
      <c r="F91" s="110" t="s">
        <v>26</v>
      </c>
      <c r="G91" s="15">
        <v>2019</v>
      </c>
      <c r="H91" s="271">
        <v>2021</v>
      </c>
      <c r="I91" s="35">
        <v>1667995</v>
      </c>
      <c r="J91" s="34">
        <v>0</v>
      </c>
      <c r="K91" s="35">
        <v>1334396</v>
      </c>
      <c r="L91" s="111">
        <v>750000</v>
      </c>
      <c r="M91" s="272" t="s">
        <v>1476</v>
      </c>
      <c r="N91" s="259"/>
      <c r="O91" s="259"/>
      <c r="P91" s="259"/>
      <c r="Q91" s="257">
        <f>[1]KURUMLAR!K91/4</f>
        <v>333599</v>
      </c>
      <c r="R91" s="111">
        <v>333599</v>
      </c>
      <c r="S91" s="111">
        <v>333599</v>
      </c>
      <c r="T91" s="111">
        <v>333599</v>
      </c>
    </row>
    <row r="92" spans="1:20" s="47" customFormat="1" ht="75.75" customHeight="1">
      <c r="A92" s="157">
        <v>90</v>
      </c>
      <c r="B92" s="142" t="s">
        <v>292</v>
      </c>
      <c r="C92" s="16" t="s">
        <v>473</v>
      </c>
      <c r="D92" s="175" t="s">
        <v>267</v>
      </c>
      <c r="E92" s="17" t="s">
        <v>17</v>
      </c>
      <c r="F92" s="17" t="s">
        <v>853</v>
      </c>
      <c r="G92" s="17">
        <v>2015</v>
      </c>
      <c r="H92" s="17">
        <v>2023</v>
      </c>
      <c r="I92" s="112">
        <v>65905000</v>
      </c>
      <c r="J92" s="41">
        <v>50520000</v>
      </c>
      <c r="K92" s="100">
        <v>840833</v>
      </c>
      <c r="L92" s="273"/>
      <c r="M92" s="259"/>
      <c r="N92" s="259"/>
      <c r="O92" s="259"/>
      <c r="P92" s="259"/>
      <c r="Q92" s="257">
        <f>[1]KURUMLAR!K696/4</f>
        <v>210208.25</v>
      </c>
      <c r="R92" s="48">
        <v>210208.25</v>
      </c>
      <c r="S92" s="48">
        <v>210208.25</v>
      </c>
      <c r="T92" s="48">
        <v>210208.25</v>
      </c>
    </row>
    <row r="93" spans="1:20" s="47" customFormat="1" ht="75.75" customHeight="1">
      <c r="A93" s="157">
        <v>91</v>
      </c>
      <c r="B93" s="142" t="s">
        <v>292</v>
      </c>
      <c r="C93" s="16" t="s">
        <v>473</v>
      </c>
      <c r="D93" s="175" t="s">
        <v>268</v>
      </c>
      <c r="E93" s="17" t="s">
        <v>17</v>
      </c>
      <c r="F93" s="17"/>
      <c r="G93" s="17">
        <v>2012</v>
      </c>
      <c r="H93" s="17">
        <v>2023</v>
      </c>
      <c r="I93" s="112">
        <v>552068000</v>
      </c>
      <c r="J93" s="41">
        <v>492879000</v>
      </c>
      <c r="K93" s="100">
        <v>1782000</v>
      </c>
      <c r="L93" s="273">
        <v>3027964</v>
      </c>
      <c r="M93" s="259"/>
      <c r="N93" s="259"/>
      <c r="O93" s="259"/>
      <c r="P93" s="259"/>
      <c r="Q93" s="257">
        <f>[1]KURUMLAR!K697/4</f>
        <v>445500</v>
      </c>
      <c r="R93" s="48">
        <v>445500</v>
      </c>
      <c r="S93" s="48">
        <v>445500</v>
      </c>
      <c r="T93" s="48">
        <v>445500</v>
      </c>
    </row>
    <row r="94" spans="1:20" s="47" customFormat="1" ht="75.75" customHeight="1">
      <c r="A94" s="157">
        <v>92</v>
      </c>
      <c r="B94" s="142" t="s">
        <v>292</v>
      </c>
      <c r="C94" s="16" t="s">
        <v>473</v>
      </c>
      <c r="D94" s="175" t="s">
        <v>1466</v>
      </c>
      <c r="E94" s="17" t="s">
        <v>17</v>
      </c>
      <c r="F94" s="17" t="s">
        <v>854</v>
      </c>
      <c r="G94" s="66">
        <v>2011</v>
      </c>
      <c r="H94" s="17">
        <v>2020</v>
      </c>
      <c r="I94" s="112">
        <v>29163000</v>
      </c>
      <c r="J94" s="41">
        <v>26828000</v>
      </c>
      <c r="K94" s="100">
        <v>1000</v>
      </c>
      <c r="L94" s="273"/>
      <c r="M94" s="259"/>
      <c r="N94" s="259"/>
      <c r="O94" s="259"/>
      <c r="P94" s="259"/>
      <c r="Q94" s="257">
        <f>[1]KURUMLAR!K698/4</f>
        <v>250</v>
      </c>
      <c r="R94" s="48">
        <v>250</v>
      </c>
      <c r="S94" s="48">
        <v>250</v>
      </c>
      <c r="T94" s="48">
        <v>250</v>
      </c>
    </row>
    <row r="95" spans="1:20" s="47" customFormat="1" ht="75.75" customHeight="1">
      <c r="A95" s="154">
        <v>93</v>
      </c>
      <c r="B95" s="142" t="s">
        <v>292</v>
      </c>
      <c r="C95" s="16" t="s">
        <v>473</v>
      </c>
      <c r="D95" s="175" t="s">
        <v>269</v>
      </c>
      <c r="E95" s="17" t="s">
        <v>17</v>
      </c>
      <c r="F95" s="17" t="s">
        <v>854</v>
      </c>
      <c r="G95" s="66">
        <v>2011</v>
      </c>
      <c r="H95" s="17">
        <v>2020</v>
      </c>
      <c r="I95" s="112">
        <v>459326000</v>
      </c>
      <c r="J95" s="41">
        <v>422562000</v>
      </c>
      <c r="K95" s="100">
        <v>1000</v>
      </c>
      <c r="L95" s="273"/>
      <c r="M95" s="259"/>
      <c r="N95" s="259"/>
      <c r="O95" s="259"/>
      <c r="P95" s="259"/>
      <c r="Q95" s="257">
        <f>[1]KURUMLAR!K699/4</f>
        <v>250</v>
      </c>
      <c r="R95" s="48">
        <v>250</v>
      </c>
      <c r="S95" s="48">
        <v>250</v>
      </c>
      <c r="T95" s="48">
        <v>250</v>
      </c>
    </row>
    <row r="96" spans="1:20" s="47" customFormat="1" ht="96" customHeight="1">
      <c r="A96" s="157">
        <v>94</v>
      </c>
      <c r="B96" s="142" t="s">
        <v>292</v>
      </c>
      <c r="C96" s="16" t="s">
        <v>473</v>
      </c>
      <c r="D96" s="175" t="s">
        <v>270</v>
      </c>
      <c r="E96" s="17" t="s">
        <v>17</v>
      </c>
      <c r="F96" s="17" t="s">
        <v>854</v>
      </c>
      <c r="G96" s="66">
        <v>2017</v>
      </c>
      <c r="H96" s="17">
        <v>2022</v>
      </c>
      <c r="I96" s="112">
        <v>33298000</v>
      </c>
      <c r="J96" s="41">
        <v>21245000</v>
      </c>
      <c r="K96" s="100">
        <v>5580000</v>
      </c>
      <c r="L96" s="273"/>
      <c r="M96" s="259"/>
      <c r="N96" s="259"/>
      <c r="O96" s="259"/>
      <c r="P96" s="259"/>
      <c r="Q96" s="257">
        <f>[1]KURUMLAR!K700/4</f>
        <v>1395000</v>
      </c>
      <c r="R96" s="48">
        <v>1395000</v>
      </c>
      <c r="S96" s="48">
        <v>1395000</v>
      </c>
      <c r="T96" s="48">
        <v>1395000</v>
      </c>
    </row>
    <row r="97" spans="1:20" s="47" customFormat="1" ht="96" customHeight="1">
      <c r="A97" s="157">
        <v>95</v>
      </c>
      <c r="B97" s="142" t="s">
        <v>292</v>
      </c>
      <c r="C97" s="16" t="s">
        <v>473</v>
      </c>
      <c r="D97" s="175" t="s">
        <v>271</v>
      </c>
      <c r="E97" s="17" t="s">
        <v>17</v>
      </c>
      <c r="F97" s="17" t="s">
        <v>854</v>
      </c>
      <c r="G97" s="66">
        <v>2017</v>
      </c>
      <c r="H97" s="17">
        <v>2023</v>
      </c>
      <c r="I97" s="112">
        <v>452080559</v>
      </c>
      <c r="J97" s="41">
        <v>204577000</v>
      </c>
      <c r="K97" s="100">
        <v>47944000</v>
      </c>
      <c r="L97" s="273">
        <v>12313964</v>
      </c>
      <c r="M97" s="259"/>
      <c r="N97" s="259"/>
      <c r="O97" s="259"/>
      <c r="P97" s="259"/>
      <c r="Q97" s="257">
        <f>[1]KURUMLAR!K701/4</f>
        <v>11986000</v>
      </c>
      <c r="R97" s="48">
        <v>11986000</v>
      </c>
      <c r="S97" s="48">
        <v>11986000</v>
      </c>
      <c r="T97" s="48">
        <v>11986000</v>
      </c>
    </row>
    <row r="98" spans="1:20" s="47" customFormat="1" ht="75.75" customHeight="1">
      <c r="A98" s="157">
        <v>96</v>
      </c>
      <c r="B98" s="142" t="s">
        <v>292</v>
      </c>
      <c r="C98" s="16" t="s">
        <v>473</v>
      </c>
      <c r="D98" s="175" t="s">
        <v>846</v>
      </c>
      <c r="E98" s="17" t="s">
        <v>17</v>
      </c>
      <c r="F98" s="17" t="s">
        <v>854</v>
      </c>
      <c r="G98" s="66">
        <v>2020</v>
      </c>
      <c r="H98" s="17">
        <v>2023</v>
      </c>
      <c r="I98" s="112">
        <v>1000000</v>
      </c>
      <c r="J98" s="41">
        <v>19079000</v>
      </c>
      <c r="K98" s="100">
        <v>1000</v>
      </c>
      <c r="L98" s="273"/>
      <c r="M98" s="259"/>
      <c r="N98" s="259"/>
      <c r="O98" s="259"/>
      <c r="P98" s="259"/>
      <c r="Q98" s="257">
        <f>[1]KURUMLAR!K702/4</f>
        <v>250</v>
      </c>
      <c r="R98" s="48">
        <v>250</v>
      </c>
      <c r="S98" s="48">
        <v>250</v>
      </c>
      <c r="T98" s="48">
        <v>250</v>
      </c>
    </row>
    <row r="99" spans="1:20" s="47" customFormat="1" ht="75.75" customHeight="1">
      <c r="A99" s="154">
        <v>97</v>
      </c>
      <c r="B99" s="142" t="s">
        <v>292</v>
      </c>
      <c r="C99" s="16" t="s">
        <v>473</v>
      </c>
      <c r="D99" s="175" t="s">
        <v>847</v>
      </c>
      <c r="E99" s="17" t="s">
        <v>17</v>
      </c>
      <c r="F99" s="17" t="s">
        <v>854</v>
      </c>
      <c r="G99" s="66">
        <v>2020</v>
      </c>
      <c r="H99" s="17">
        <v>2023</v>
      </c>
      <c r="I99" s="112">
        <v>25000000</v>
      </c>
      <c r="J99" s="41">
        <v>17225000</v>
      </c>
      <c r="K99" s="100">
        <v>1000</v>
      </c>
      <c r="L99" s="273"/>
      <c r="M99" s="259"/>
      <c r="N99" s="259"/>
      <c r="O99" s="259"/>
      <c r="P99" s="259"/>
      <c r="Q99" s="257">
        <f>[1]KURUMLAR!K703/4</f>
        <v>250</v>
      </c>
      <c r="R99" s="48">
        <v>250</v>
      </c>
      <c r="S99" s="48">
        <v>250</v>
      </c>
      <c r="T99" s="48">
        <v>250</v>
      </c>
    </row>
    <row r="100" spans="1:20" s="47" customFormat="1" ht="75.75" customHeight="1">
      <c r="A100" s="157">
        <v>98</v>
      </c>
      <c r="B100" s="142" t="s">
        <v>292</v>
      </c>
      <c r="C100" s="16" t="s">
        <v>473</v>
      </c>
      <c r="D100" s="175" t="s">
        <v>848</v>
      </c>
      <c r="E100" s="17" t="s">
        <v>17</v>
      </c>
      <c r="F100" s="17" t="s">
        <v>855</v>
      </c>
      <c r="G100" s="66">
        <v>2011</v>
      </c>
      <c r="H100" s="17">
        <v>2023</v>
      </c>
      <c r="I100" s="112">
        <v>26206000</v>
      </c>
      <c r="J100" s="41">
        <v>17445000</v>
      </c>
      <c r="K100" s="101">
        <v>7569000</v>
      </c>
      <c r="L100" s="273"/>
      <c r="M100" s="259"/>
      <c r="N100" s="259"/>
      <c r="O100" s="259"/>
      <c r="P100" s="259"/>
      <c r="Q100" s="257">
        <f>[1]KURUMLAR!K704/4</f>
        <v>1892250</v>
      </c>
      <c r="R100" s="48">
        <v>1892250</v>
      </c>
      <c r="S100" s="48">
        <v>1892250</v>
      </c>
      <c r="T100" s="48">
        <v>1892250</v>
      </c>
    </row>
    <row r="101" spans="1:20" s="47" customFormat="1" ht="47.1" customHeight="1">
      <c r="A101" s="157">
        <v>99</v>
      </c>
      <c r="B101" s="142" t="s">
        <v>292</v>
      </c>
      <c r="C101" s="16" t="s">
        <v>473</v>
      </c>
      <c r="D101" s="175" t="s">
        <v>272</v>
      </c>
      <c r="E101" s="17" t="s">
        <v>17</v>
      </c>
      <c r="F101" s="17" t="s">
        <v>856</v>
      </c>
      <c r="G101" s="66">
        <v>2017</v>
      </c>
      <c r="H101" s="17">
        <v>2023</v>
      </c>
      <c r="I101" s="113">
        <v>2114386000</v>
      </c>
      <c r="J101" s="41">
        <v>1965242000</v>
      </c>
      <c r="K101" s="100">
        <v>7952000</v>
      </c>
      <c r="L101" s="273"/>
      <c r="M101" s="259"/>
      <c r="N101" s="259"/>
      <c r="O101" s="259"/>
      <c r="P101" s="259"/>
      <c r="Q101" s="257">
        <f>[1]KURUMLAR!K705/4</f>
        <v>1988000</v>
      </c>
      <c r="R101" s="48">
        <v>1988000</v>
      </c>
      <c r="S101" s="48">
        <v>1988000</v>
      </c>
      <c r="T101" s="48">
        <v>1988000</v>
      </c>
    </row>
    <row r="102" spans="1:20" s="47" customFormat="1" ht="47.1" customHeight="1">
      <c r="A102" s="157">
        <v>100</v>
      </c>
      <c r="B102" s="142" t="s">
        <v>292</v>
      </c>
      <c r="C102" s="16" t="s">
        <v>473</v>
      </c>
      <c r="D102" s="175" t="s">
        <v>273</v>
      </c>
      <c r="E102" s="17" t="s">
        <v>17</v>
      </c>
      <c r="F102" s="17" t="s">
        <v>857</v>
      </c>
      <c r="G102" s="17">
        <v>1993</v>
      </c>
      <c r="H102" s="17">
        <v>2023</v>
      </c>
      <c r="I102" s="113">
        <v>3631859000</v>
      </c>
      <c r="J102" s="41">
        <v>1110000</v>
      </c>
      <c r="K102" s="100">
        <v>74385000</v>
      </c>
      <c r="L102" s="273"/>
      <c r="M102" s="259"/>
      <c r="N102" s="259"/>
      <c r="O102" s="259"/>
      <c r="P102" s="259"/>
      <c r="Q102" s="257">
        <f>[1]KURUMLAR!K706/4</f>
        <v>18596250</v>
      </c>
      <c r="R102" s="48">
        <v>18596250</v>
      </c>
      <c r="S102" s="48">
        <v>18596250</v>
      </c>
      <c r="T102" s="48">
        <v>18596250</v>
      </c>
    </row>
    <row r="103" spans="1:20" s="47" customFormat="1" ht="47.1" customHeight="1">
      <c r="A103" s="154">
        <v>101</v>
      </c>
      <c r="B103" s="142" t="s">
        <v>292</v>
      </c>
      <c r="C103" s="16" t="s">
        <v>473</v>
      </c>
      <c r="D103" s="175" t="s">
        <v>274</v>
      </c>
      <c r="E103" s="17" t="s">
        <v>17</v>
      </c>
      <c r="F103" s="17" t="s">
        <v>858</v>
      </c>
      <c r="G103" s="66">
        <v>2010</v>
      </c>
      <c r="H103" s="17">
        <v>2023</v>
      </c>
      <c r="I103" s="113">
        <v>63782000</v>
      </c>
      <c r="J103" s="41">
        <v>22000</v>
      </c>
      <c r="K103" s="100">
        <v>5000000</v>
      </c>
      <c r="L103" s="273"/>
      <c r="M103" s="259"/>
      <c r="N103" s="259"/>
      <c r="O103" s="259"/>
      <c r="P103" s="259"/>
      <c r="Q103" s="257">
        <f>[1]KURUMLAR!K707/4</f>
        <v>1250000</v>
      </c>
      <c r="R103" s="48">
        <v>1250000</v>
      </c>
      <c r="S103" s="48">
        <v>1250000</v>
      </c>
      <c r="T103" s="48">
        <v>1250000</v>
      </c>
    </row>
    <row r="104" spans="1:20" s="47" customFormat="1" ht="47.1" customHeight="1">
      <c r="A104" s="157">
        <v>102</v>
      </c>
      <c r="B104" s="142" t="s">
        <v>292</v>
      </c>
      <c r="C104" s="16" t="s">
        <v>473</v>
      </c>
      <c r="D104" s="175" t="s">
        <v>275</v>
      </c>
      <c r="E104" s="17" t="s">
        <v>17</v>
      </c>
      <c r="F104" s="17" t="s">
        <v>858</v>
      </c>
      <c r="G104" s="66">
        <v>2011</v>
      </c>
      <c r="H104" s="17">
        <v>2023</v>
      </c>
      <c r="I104" s="113">
        <v>50875000</v>
      </c>
      <c r="J104" s="41">
        <v>148130000</v>
      </c>
      <c r="K104" s="100">
        <v>5000000</v>
      </c>
      <c r="L104" s="273"/>
      <c r="M104" s="259"/>
      <c r="N104" s="259"/>
      <c r="O104" s="259"/>
      <c r="P104" s="259"/>
      <c r="Q104" s="257">
        <f>[1]KURUMLAR!K708/4</f>
        <v>1250000</v>
      </c>
      <c r="R104" s="48">
        <v>1250000</v>
      </c>
      <c r="S104" s="48">
        <v>1250000</v>
      </c>
      <c r="T104" s="48">
        <v>1250000</v>
      </c>
    </row>
    <row r="105" spans="1:20" s="47" customFormat="1" ht="47.1" customHeight="1">
      <c r="A105" s="157">
        <v>103</v>
      </c>
      <c r="B105" s="142" t="s">
        <v>292</v>
      </c>
      <c r="C105" s="16" t="s">
        <v>473</v>
      </c>
      <c r="D105" s="175" t="s">
        <v>276</v>
      </c>
      <c r="E105" s="17" t="s">
        <v>17</v>
      </c>
      <c r="F105" s="17" t="s">
        <v>858</v>
      </c>
      <c r="G105" s="17">
        <v>2010</v>
      </c>
      <c r="H105" s="17">
        <v>2022</v>
      </c>
      <c r="I105" s="113">
        <v>240197000</v>
      </c>
      <c r="J105" s="41">
        <v>395624000</v>
      </c>
      <c r="K105" s="100">
        <v>5000</v>
      </c>
      <c r="L105" s="273"/>
      <c r="M105" s="259"/>
      <c r="N105" s="259"/>
      <c r="O105" s="259"/>
      <c r="P105" s="259"/>
      <c r="Q105" s="257">
        <f>[1]KURUMLAR!K709/4</f>
        <v>1250</v>
      </c>
      <c r="R105" s="48">
        <v>1250</v>
      </c>
      <c r="S105" s="48">
        <v>1250</v>
      </c>
      <c r="T105" s="48">
        <v>1250</v>
      </c>
    </row>
    <row r="106" spans="1:20" s="47" customFormat="1" ht="47.1" customHeight="1">
      <c r="A106" s="157">
        <v>104</v>
      </c>
      <c r="B106" s="142" t="s">
        <v>292</v>
      </c>
      <c r="C106" s="16" t="s">
        <v>473</v>
      </c>
      <c r="D106" s="175" t="s">
        <v>277</v>
      </c>
      <c r="E106" s="17" t="s">
        <v>17</v>
      </c>
      <c r="F106" s="17" t="s">
        <v>858</v>
      </c>
      <c r="G106" s="66">
        <v>2014</v>
      </c>
      <c r="H106" s="17">
        <v>2023</v>
      </c>
      <c r="I106" s="113">
        <v>473673000</v>
      </c>
      <c r="J106" s="41">
        <v>384905000</v>
      </c>
      <c r="K106" s="100">
        <v>465000</v>
      </c>
      <c r="L106" s="273"/>
      <c r="M106" s="259"/>
      <c r="N106" s="259"/>
      <c r="O106" s="259"/>
      <c r="P106" s="259"/>
      <c r="Q106" s="257">
        <f>[1]KURUMLAR!K710/4</f>
        <v>116250</v>
      </c>
      <c r="R106" s="48">
        <v>116250</v>
      </c>
      <c r="S106" s="48">
        <v>116250</v>
      </c>
      <c r="T106" s="48">
        <v>116250</v>
      </c>
    </row>
    <row r="107" spans="1:20" s="47" customFormat="1" ht="76.5" customHeight="1">
      <c r="A107" s="154">
        <v>105</v>
      </c>
      <c r="B107" s="142" t="s">
        <v>292</v>
      </c>
      <c r="C107" s="16" t="s">
        <v>473</v>
      </c>
      <c r="D107" s="175" t="s">
        <v>278</v>
      </c>
      <c r="E107" s="92" t="s">
        <v>17</v>
      </c>
      <c r="F107" s="17" t="s">
        <v>858</v>
      </c>
      <c r="G107" s="17">
        <v>2011</v>
      </c>
      <c r="H107" s="17">
        <v>2023</v>
      </c>
      <c r="I107" s="113">
        <v>2130093000</v>
      </c>
      <c r="J107" s="41">
        <v>17868000</v>
      </c>
      <c r="K107" s="100">
        <v>281787000</v>
      </c>
      <c r="L107" s="273"/>
      <c r="M107" s="259"/>
      <c r="N107" s="259"/>
      <c r="O107" s="259"/>
      <c r="P107" s="259"/>
      <c r="Q107" s="257">
        <f>[1]KURUMLAR!K711/4</f>
        <v>70446750</v>
      </c>
      <c r="R107" s="48">
        <v>70446750</v>
      </c>
      <c r="S107" s="48">
        <v>70446750</v>
      </c>
      <c r="T107" s="48">
        <v>70446750</v>
      </c>
    </row>
    <row r="108" spans="1:20" s="47" customFormat="1" ht="47.1" customHeight="1">
      <c r="A108" s="157">
        <v>106</v>
      </c>
      <c r="B108" s="142" t="s">
        <v>292</v>
      </c>
      <c r="C108" s="16" t="s">
        <v>473</v>
      </c>
      <c r="D108" s="175" t="s">
        <v>279</v>
      </c>
      <c r="E108" s="92" t="s">
        <v>17</v>
      </c>
      <c r="F108" s="17" t="s">
        <v>858</v>
      </c>
      <c r="G108" s="93">
        <v>2014</v>
      </c>
      <c r="H108" s="17">
        <v>2023</v>
      </c>
      <c r="I108" s="113">
        <v>44577000</v>
      </c>
      <c r="J108" s="41">
        <v>7000000</v>
      </c>
      <c r="K108" s="100">
        <v>1000</v>
      </c>
      <c r="L108" s="273"/>
      <c r="M108" s="259"/>
      <c r="N108" s="259"/>
      <c r="O108" s="259"/>
      <c r="P108" s="259"/>
      <c r="Q108" s="257">
        <f>[1]KURUMLAR!K712/4</f>
        <v>250</v>
      </c>
      <c r="R108" s="48">
        <v>250</v>
      </c>
      <c r="S108" s="48">
        <v>250</v>
      </c>
      <c r="T108" s="48">
        <v>250</v>
      </c>
    </row>
    <row r="109" spans="1:20" s="47" customFormat="1" ht="47.1" customHeight="1">
      <c r="A109" s="157">
        <v>107</v>
      </c>
      <c r="B109" s="142" t="s">
        <v>292</v>
      </c>
      <c r="C109" s="16" t="s">
        <v>473</v>
      </c>
      <c r="D109" s="175" t="s">
        <v>280</v>
      </c>
      <c r="E109" s="17" t="s">
        <v>17</v>
      </c>
      <c r="F109" s="17" t="s">
        <v>859</v>
      </c>
      <c r="G109" s="93">
        <v>2005</v>
      </c>
      <c r="H109" s="17">
        <v>2023</v>
      </c>
      <c r="I109" s="113">
        <v>48573000</v>
      </c>
      <c r="J109" s="41">
        <v>222549000</v>
      </c>
      <c r="K109" s="100">
        <v>2325000</v>
      </c>
      <c r="L109" s="273"/>
      <c r="M109" s="259"/>
      <c r="N109" s="259"/>
      <c r="O109" s="259"/>
      <c r="P109" s="259"/>
      <c r="Q109" s="257">
        <f>[1]KURUMLAR!K713/4</f>
        <v>581250</v>
      </c>
      <c r="R109" s="48">
        <v>581250</v>
      </c>
      <c r="S109" s="48">
        <v>581250</v>
      </c>
      <c r="T109" s="48">
        <v>581250</v>
      </c>
    </row>
    <row r="110" spans="1:20" s="47" customFormat="1" ht="47.1" customHeight="1">
      <c r="A110" s="157">
        <v>108</v>
      </c>
      <c r="B110" s="142" t="s">
        <v>292</v>
      </c>
      <c r="C110" s="16" t="s">
        <v>473</v>
      </c>
      <c r="D110" s="175" t="s">
        <v>281</v>
      </c>
      <c r="E110" s="17" t="s">
        <v>17</v>
      </c>
      <c r="F110" s="17" t="s">
        <v>859</v>
      </c>
      <c r="G110" s="17">
        <v>1998</v>
      </c>
      <c r="H110" s="17">
        <v>2023</v>
      </c>
      <c r="I110" s="112">
        <v>455812000</v>
      </c>
      <c r="J110" s="41">
        <v>11537000</v>
      </c>
      <c r="K110" s="101">
        <v>697350</v>
      </c>
      <c r="L110" s="273"/>
      <c r="M110" s="259"/>
      <c r="N110" s="259"/>
      <c r="O110" s="259"/>
      <c r="P110" s="259"/>
      <c r="Q110" s="257">
        <f>[1]KURUMLAR!K714/4</f>
        <v>174337.5</v>
      </c>
      <c r="R110" s="48">
        <v>174337.5</v>
      </c>
      <c r="S110" s="48">
        <v>174337.5</v>
      </c>
      <c r="T110" s="48">
        <v>174337.5</v>
      </c>
    </row>
    <row r="111" spans="1:20" s="47" customFormat="1" ht="47.1" customHeight="1">
      <c r="A111" s="154">
        <v>109</v>
      </c>
      <c r="B111" s="142" t="s">
        <v>292</v>
      </c>
      <c r="C111" s="16" t="s">
        <v>473</v>
      </c>
      <c r="D111" s="175" t="s">
        <v>282</v>
      </c>
      <c r="E111" s="17" t="s">
        <v>358</v>
      </c>
      <c r="F111" s="17" t="s">
        <v>859</v>
      </c>
      <c r="G111" s="17">
        <v>2006</v>
      </c>
      <c r="H111" s="17">
        <v>2023</v>
      </c>
      <c r="I111" s="113">
        <v>78014000</v>
      </c>
      <c r="J111" s="41">
        <v>970000</v>
      </c>
      <c r="K111" s="41">
        <v>3000</v>
      </c>
      <c r="L111" s="273">
        <v>2434600</v>
      </c>
      <c r="M111" s="259"/>
      <c r="N111" s="259"/>
      <c r="O111" s="259"/>
      <c r="P111" s="259"/>
      <c r="Q111" s="257">
        <f>[1]KURUMLAR!K715/4</f>
        <v>750</v>
      </c>
      <c r="R111" s="48">
        <v>750</v>
      </c>
      <c r="S111" s="48">
        <v>750</v>
      </c>
      <c r="T111" s="48">
        <v>750</v>
      </c>
    </row>
    <row r="112" spans="1:20" s="47" customFormat="1" ht="47.1" customHeight="1">
      <c r="A112" s="157">
        <v>110</v>
      </c>
      <c r="B112" s="142" t="s">
        <v>292</v>
      </c>
      <c r="C112" s="16" t="s">
        <v>473</v>
      </c>
      <c r="D112" s="175" t="s">
        <v>283</v>
      </c>
      <c r="E112" s="17" t="s">
        <v>358</v>
      </c>
      <c r="F112" s="17" t="s">
        <v>855</v>
      </c>
      <c r="G112" s="66">
        <v>2014</v>
      </c>
      <c r="H112" s="17">
        <v>2020</v>
      </c>
      <c r="I112" s="113">
        <v>43212000</v>
      </c>
      <c r="J112" s="41">
        <v>4173000</v>
      </c>
      <c r="K112" s="41">
        <v>933045</v>
      </c>
      <c r="L112" s="273"/>
      <c r="M112" s="259"/>
      <c r="N112" s="259"/>
      <c r="O112" s="259"/>
      <c r="P112" s="259"/>
      <c r="Q112" s="257">
        <f>[1]KURUMLAR!K716/4</f>
        <v>233261.25</v>
      </c>
      <c r="R112" s="48">
        <v>233261.25</v>
      </c>
      <c r="S112" s="48">
        <v>233261.25</v>
      </c>
      <c r="T112" s="48">
        <v>233261.25</v>
      </c>
    </row>
    <row r="113" spans="1:20" s="47" customFormat="1" ht="47.1" customHeight="1">
      <c r="A113" s="157">
        <v>111</v>
      </c>
      <c r="B113" s="142" t="s">
        <v>292</v>
      </c>
      <c r="C113" s="16" t="s">
        <v>473</v>
      </c>
      <c r="D113" s="190" t="s">
        <v>284</v>
      </c>
      <c r="E113" s="17" t="s">
        <v>12</v>
      </c>
      <c r="F113" s="94"/>
      <c r="G113" s="66">
        <v>2013</v>
      </c>
      <c r="H113" s="17">
        <v>2020</v>
      </c>
      <c r="I113" s="113"/>
      <c r="J113" s="41">
        <v>0</v>
      </c>
      <c r="K113" s="41">
        <v>0</v>
      </c>
      <c r="L113" s="273"/>
      <c r="M113" s="259"/>
      <c r="N113" s="259"/>
      <c r="O113" s="259"/>
      <c r="P113" s="259"/>
      <c r="Q113" s="257">
        <f>[1]KURUMLAR!K717/4</f>
        <v>0</v>
      </c>
      <c r="R113" s="48">
        <v>0</v>
      </c>
      <c r="S113" s="48">
        <v>0</v>
      </c>
      <c r="T113" s="48">
        <v>0</v>
      </c>
    </row>
    <row r="114" spans="1:20" s="47" customFormat="1" ht="47.1" customHeight="1">
      <c r="A114" s="157">
        <v>112</v>
      </c>
      <c r="B114" s="142" t="s">
        <v>292</v>
      </c>
      <c r="C114" s="16" t="s">
        <v>473</v>
      </c>
      <c r="D114" s="190" t="s">
        <v>285</v>
      </c>
      <c r="E114" s="17" t="s">
        <v>17</v>
      </c>
      <c r="F114" s="94" t="s">
        <v>475</v>
      </c>
      <c r="G114" s="66">
        <v>2018</v>
      </c>
      <c r="H114" s="17">
        <v>2021</v>
      </c>
      <c r="I114" s="113">
        <v>4300000</v>
      </c>
      <c r="J114" s="41">
        <v>175000</v>
      </c>
      <c r="K114" s="101">
        <v>1500000</v>
      </c>
      <c r="L114" s="273">
        <v>1640000</v>
      </c>
      <c r="M114" s="259"/>
      <c r="N114" s="259"/>
      <c r="O114" s="259"/>
      <c r="P114" s="259"/>
      <c r="Q114" s="257">
        <f>[1]KURUMLAR!K718/4</f>
        <v>375000</v>
      </c>
      <c r="R114" s="48">
        <v>375000</v>
      </c>
      <c r="S114" s="48">
        <v>375000</v>
      </c>
      <c r="T114" s="48">
        <v>375000</v>
      </c>
    </row>
    <row r="115" spans="1:20" s="47" customFormat="1" ht="47.1" customHeight="1">
      <c r="A115" s="154">
        <v>113</v>
      </c>
      <c r="B115" s="142" t="s">
        <v>292</v>
      </c>
      <c r="C115" s="16" t="s">
        <v>473</v>
      </c>
      <c r="D115" s="190" t="s">
        <v>849</v>
      </c>
      <c r="E115" s="17" t="s">
        <v>17</v>
      </c>
      <c r="F115" s="94" t="s">
        <v>475</v>
      </c>
      <c r="G115" s="66">
        <v>2020</v>
      </c>
      <c r="H115" s="17">
        <v>2023</v>
      </c>
      <c r="I115" s="113">
        <v>4805037</v>
      </c>
      <c r="J115" s="41">
        <v>155000</v>
      </c>
      <c r="K115" s="101">
        <v>1500000</v>
      </c>
      <c r="L115" s="273"/>
      <c r="M115" s="259"/>
      <c r="N115" s="259"/>
      <c r="O115" s="259"/>
      <c r="P115" s="259"/>
      <c r="Q115" s="257">
        <f>[1]KURUMLAR!K719/4</f>
        <v>375000</v>
      </c>
      <c r="R115" s="48">
        <v>375000</v>
      </c>
      <c r="S115" s="48">
        <v>375000</v>
      </c>
      <c r="T115" s="48">
        <v>375000</v>
      </c>
    </row>
    <row r="116" spans="1:20" s="47" customFormat="1" ht="68.25" customHeight="1">
      <c r="A116" s="157">
        <v>114</v>
      </c>
      <c r="B116" s="142" t="s">
        <v>292</v>
      </c>
      <c r="C116" s="16" t="s">
        <v>473</v>
      </c>
      <c r="D116" s="175" t="s">
        <v>850</v>
      </c>
      <c r="E116" s="17" t="s">
        <v>84</v>
      </c>
      <c r="F116" s="86" t="s">
        <v>860</v>
      </c>
      <c r="G116" s="66">
        <v>2020</v>
      </c>
      <c r="H116" s="17">
        <v>2023</v>
      </c>
      <c r="I116" s="113">
        <v>50000000</v>
      </c>
      <c r="J116" s="41">
        <v>35000</v>
      </c>
      <c r="K116" s="101">
        <v>500000</v>
      </c>
      <c r="L116" s="273"/>
      <c r="M116" s="259"/>
      <c r="N116" s="259"/>
      <c r="O116" s="259"/>
      <c r="P116" s="259"/>
      <c r="Q116" s="257">
        <f>[1]KURUMLAR!K720/4</f>
        <v>125000</v>
      </c>
      <c r="R116" s="48">
        <v>125000</v>
      </c>
      <c r="S116" s="48">
        <v>125000</v>
      </c>
      <c r="T116" s="48">
        <v>125000</v>
      </c>
    </row>
    <row r="117" spans="1:20" s="47" customFormat="1" ht="68.25" customHeight="1">
      <c r="A117" s="157">
        <v>115</v>
      </c>
      <c r="B117" s="142" t="s">
        <v>292</v>
      </c>
      <c r="C117" s="16" t="s">
        <v>473</v>
      </c>
      <c r="D117" s="175" t="s">
        <v>286</v>
      </c>
      <c r="E117" s="17" t="s">
        <v>699</v>
      </c>
      <c r="F117" s="17" t="s">
        <v>860</v>
      </c>
      <c r="G117" s="66">
        <v>2013</v>
      </c>
      <c r="H117" s="17">
        <v>2023</v>
      </c>
      <c r="I117" s="113">
        <v>10500000</v>
      </c>
      <c r="J117" s="41">
        <v>0</v>
      </c>
      <c r="K117" s="101">
        <v>2000</v>
      </c>
      <c r="L117" s="273"/>
      <c r="M117" s="259"/>
      <c r="N117" s="259"/>
      <c r="O117" s="259"/>
      <c r="P117" s="259"/>
      <c r="Q117" s="257">
        <f>[1]KURUMLAR!K721/4</f>
        <v>500</v>
      </c>
      <c r="R117" s="48">
        <v>500</v>
      </c>
      <c r="S117" s="48">
        <v>500</v>
      </c>
      <c r="T117" s="48">
        <v>500</v>
      </c>
    </row>
    <row r="118" spans="1:20" s="47" customFormat="1" ht="111.75" customHeight="1">
      <c r="A118" s="157">
        <v>116</v>
      </c>
      <c r="B118" s="142" t="s">
        <v>292</v>
      </c>
      <c r="C118" s="16" t="s">
        <v>473</v>
      </c>
      <c r="D118" s="175" t="s">
        <v>851</v>
      </c>
      <c r="E118" s="17" t="s">
        <v>16</v>
      </c>
      <c r="F118" s="17" t="s">
        <v>860</v>
      </c>
      <c r="G118" s="66">
        <v>2018</v>
      </c>
      <c r="H118" s="17">
        <v>2023</v>
      </c>
      <c r="I118" s="113">
        <v>3400000</v>
      </c>
      <c r="J118" s="41">
        <v>0</v>
      </c>
      <c r="K118" s="101">
        <v>2000</v>
      </c>
      <c r="L118" s="273"/>
      <c r="M118" s="259"/>
      <c r="N118" s="259"/>
      <c r="O118" s="259"/>
      <c r="P118" s="259"/>
      <c r="Q118" s="257">
        <f>[1]KURUMLAR!K722/4</f>
        <v>500</v>
      </c>
      <c r="R118" s="48">
        <v>500</v>
      </c>
      <c r="S118" s="48">
        <v>500</v>
      </c>
      <c r="T118" s="48">
        <v>500</v>
      </c>
    </row>
    <row r="119" spans="1:20" s="47" customFormat="1" ht="68.25" customHeight="1">
      <c r="A119" s="154">
        <v>117</v>
      </c>
      <c r="B119" s="142" t="s">
        <v>292</v>
      </c>
      <c r="C119" s="16" t="s">
        <v>473</v>
      </c>
      <c r="D119" s="175" t="s">
        <v>287</v>
      </c>
      <c r="E119" s="17" t="s">
        <v>699</v>
      </c>
      <c r="F119" s="17" t="s">
        <v>860</v>
      </c>
      <c r="G119" s="66">
        <v>2019</v>
      </c>
      <c r="H119" s="17">
        <v>2023</v>
      </c>
      <c r="I119" s="113">
        <v>36200000</v>
      </c>
      <c r="J119" s="41"/>
      <c r="K119" s="101">
        <v>2000</v>
      </c>
      <c r="L119" s="273"/>
      <c r="M119" s="259"/>
      <c r="N119" s="259"/>
      <c r="O119" s="259"/>
      <c r="P119" s="259"/>
      <c r="Q119" s="257">
        <f>[1]KURUMLAR!K723/4</f>
        <v>500</v>
      </c>
      <c r="R119" s="48">
        <v>500</v>
      </c>
      <c r="S119" s="48">
        <v>500</v>
      </c>
      <c r="T119" s="48">
        <v>500</v>
      </c>
    </row>
    <row r="120" spans="1:20" s="47" customFormat="1" ht="68.25" customHeight="1">
      <c r="A120" s="157">
        <v>118</v>
      </c>
      <c r="B120" s="142" t="s">
        <v>292</v>
      </c>
      <c r="C120" s="16" t="s">
        <v>473</v>
      </c>
      <c r="D120" s="175" t="s">
        <v>852</v>
      </c>
      <c r="E120" s="17" t="s">
        <v>17</v>
      </c>
      <c r="F120" s="17" t="s">
        <v>860</v>
      </c>
      <c r="G120" s="66">
        <v>2020</v>
      </c>
      <c r="H120" s="17">
        <v>2023</v>
      </c>
      <c r="I120" s="113">
        <v>3000000</v>
      </c>
      <c r="J120" s="41">
        <v>8205000</v>
      </c>
      <c r="K120" s="100">
        <v>2000</v>
      </c>
      <c r="L120" s="273"/>
      <c r="M120" s="259"/>
      <c r="N120" s="259"/>
      <c r="O120" s="259"/>
      <c r="P120" s="259"/>
      <c r="Q120" s="257">
        <f>[1]KURUMLAR!K724/4</f>
        <v>500</v>
      </c>
      <c r="R120" s="48">
        <v>500</v>
      </c>
      <c r="S120" s="48">
        <v>500</v>
      </c>
      <c r="T120" s="48">
        <v>500</v>
      </c>
    </row>
    <row r="121" spans="1:20" s="47" customFormat="1" ht="68.25" customHeight="1">
      <c r="A121" s="157">
        <v>119</v>
      </c>
      <c r="B121" s="142" t="s">
        <v>292</v>
      </c>
      <c r="C121" s="16" t="s">
        <v>473</v>
      </c>
      <c r="D121" s="183" t="s">
        <v>288</v>
      </c>
      <c r="E121" s="17" t="s">
        <v>17</v>
      </c>
      <c r="F121" s="17" t="s">
        <v>861</v>
      </c>
      <c r="G121" s="66">
        <v>2013</v>
      </c>
      <c r="H121" s="17">
        <v>2023</v>
      </c>
      <c r="I121" s="113">
        <v>7845102000</v>
      </c>
      <c r="J121" s="41">
        <v>101030000</v>
      </c>
      <c r="K121" s="100">
        <v>9298000</v>
      </c>
      <c r="L121" s="273"/>
      <c r="M121" s="259"/>
      <c r="N121" s="259"/>
      <c r="O121" s="259"/>
      <c r="P121" s="259"/>
      <c r="Q121" s="257">
        <f>[1]KURUMLAR!K725/4</f>
        <v>2324500</v>
      </c>
      <c r="R121" s="48">
        <v>2324500</v>
      </c>
      <c r="S121" s="48">
        <v>2324500</v>
      </c>
      <c r="T121" s="48">
        <v>2324500</v>
      </c>
    </row>
    <row r="122" spans="1:20" s="47" customFormat="1" ht="115.5" customHeight="1">
      <c r="A122" s="157">
        <v>120</v>
      </c>
      <c r="B122" s="142" t="s">
        <v>292</v>
      </c>
      <c r="C122" s="16" t="s">
        <v>473</v>
      </c>
      <c r="D122" s="175" t="s">
        <v>289</v>
      </c>
      <c r="E122" s="17" t="s">
        <v>17</v>
      </c>
      <c r="F122" s="17" t="s">
        <v>855</v>
      </c>
      <c r="G122" s="17">
        <v>2017</v>
      </c>
      <c r="H122" s="17">
        <v>2022</v>
      </c>
      <c r="I122" s="113">
        <v>126687000</v>
      </c>
      <c r="J122" s="41">
        <v>61778000</v>
      </c>
      <c r="K122" s="100">
        <v>260540</v>
      </c>
      <c r="L122" s="273"/>
      <c r="M122" s="259"/>
      <c r="N122" s="259"/>
      <c r="O122" s="259"/>
      <c r="P122" s="259"/>
      <c r="Q122" s="257">
        <f>[1]KURUMLAR!K726/4</f>
        <v>65135</v>
      </c>
      <c r="R122" s="48">
        <v>65135</v>
      </c>
      <c r="S122" s="48">
        <v>65135</v>
      </c>
      <c r="T122" s="48">
        <v>65135</v>
      </c>
    </row>
    <row r="123" spans="1:20" s="47" customFormat="1" ht="115.5" customHeight="1">
      <c r="A123" s="154">
        <v>121</v>
      </c>
      <c r="B123" s="142" t="s">
        <v>292</v>
      </c>
      <c r="C123" s="16" t="s">
        <v>473</v>
      </c>
      <c r="D123" s="175" t="s">
        <v>290</v>
      </c>
      <c r="E123" s="17" t="s">
        <v>17</v>
      </c>
      <c r="F123" s="17" t="s">
        <v>855</v>
      </c>
      <c r="G123" s="17">
        <v>2017</v>
      </c>
      <c r="H123" s="17">
        <v>2022</v>
      </c>
      <c r="I123" s="113">
        <v>113271000</v>
      </c>
      <c r="J123" s="41">
        <v>64295000</v>
      </c>
      <c r="K123" s="100">
        <v>3133000</v>
      </c>
      <c r="L123" s="273"/>
      <c r="M123" s="259"/>
      <c r="N123" s="259"/>
      <c r="O123" s="259"/>
      <c r="P123" s="259"/>
      <c r="Q123" s="257">
        <f>[1]KURUMLAR!K727/4</f>
        <v>783250</v>
      </c>
      <c r="R123" s="48">
        <v>783250</v>
      </c>
      <c r="S123" s="48">
        <v>783250</v>
      </c>
      <c r="T123" s="48">
        <v>783250</v>
      </c>
    </row>
    <row r="124" spans="1:20" s="13" customFormat="1" ht="115.5" customHeight="1">
      <c r="A124" s="157">
        <v>122</v>
      </c>
      <c r="B124" s="142" t="s">
        <v>570</v>
      </c>
      <c r="C124" s="16" t="s">
        <v>473</v>
      </c>
      <c r="D124" s="177" t="s">
        <v>863</v>
      </c>
      <c r="E124" s="20" t="s">
        <v>291</v>
      </c>
      <c r="F124" s="16" t="s">
        <v>864</v>
      </c>
      <c r="G124" s="23">
        <v>42426</v>
      </c>
      <c r="H124" s="52">
        <v>43917</v>
      </c>
      <c r="I124" s="115">
        <v>3408680000</v>
      </c>
      <c r="J124" s="115">
        <v>1600000000</v>
      </c>
      <c r="K124" s="115">
        <v>0</v>
      </c>
      <c r="L124" s="273"/>
      <c r="M124" s="274" t="s">
        <v>1481</v>
      </c>
      <c r="N124" s="275"/>
      <c r="O124" s="275"/>
      <c r="P124" s="275"/>
      <c r="Q124" s="257">
        <f>[1]KURUMLAR!K728/4</f>
        <v>0</v>
      </c>
      <c r="R124" s="48">
        <v>0</v>
      </c>
      <c r="S124" s="48">
        <v>0</v>
      </c>
      <c r="T124" s="48">
        <v>0</v>
      </c>
    </row>
    <row r="125" spans="1:20" s="13" customFormat="1" ht="115.5" customHeight="1">
      <c r="A125" s="157">
        <v>123</v>
      </c>
      <c r="B125" s="142" t="s">
        <v>570</v>
      </c>
      <c r="C125" s="16" t="s">
        <v>473</v>
      </c>
      <c r="D125" s="177" t="s">
        <v>865</v>
      </c>
      <c r="E125" s="20" t="s">
        <v>195</v>
      </c>
      <c r="F125" s="16" t="s">
        <v>862</v>
      </c>
      <c r="G125" s="23">
        <v>43110</v>
      </c>
      <c r="H125" s="52">
        <v>43830</v>
      </c>
      <c r="I125" s="115">
        <v>18005035.899999999</v>
      </c>
      <c r="J125" s="115">
        <v>10766354.699999999</v>
      </c>
      <c r="K125" s="115">
        <v>4312645.3</v>
      </c>
      <c r="L125" s="273"/>
      <c r="M125" s="274" t="s">
        <v>1482</v>
      </c>
      <c r="N125" s="275"/>
      <c r="O125" s="275"/>
      <c r="P125" s="275"/>
      <c r="Q125" s="257">
        <f>[1]KURUMLAR!K729/4</f>
        <v>1078161.325</v>
      </c>
      <c r="R125" s="48">
        <v>1078161.325</v>
      </c>
      <c r="S125" s="48">
        <v>1078161.325</v>
      </c>
      <c r="T125" s="48">
        <v>1078161.325</v>
      </c>
    </row>
    <row r="126" spans="1:20" s="13" customFormat="1" ht="72" customHeight="1">
      <c r="A126" s="157">
        <v>124</v>
      </c>
      <c r="B126" s="142" t="s">
        <v>570</v>
      </c>
      <c r="C126" s="16" t="s">
        <v>473</v>
      </c>
      <c r="D126" s="177" t="s">
        <v>866</v>
      </c>
      <c r="E126" s="20" t="s">
        <v>180</v>
      </c>
      <c r="F126" s="16" t="s">
        <v>862</v>
      </c>
      <c r="G126" s="23">
        <v>43861</v>
      </c>
      <c r="H126" s="52">
        <v>44539</v>
      </c>
      <c r="I126" s="115">
        <v>600856000</v>
      </c>
      <c r="J126" s="115">
        <v>0</v>
      </c>
      <c r="K126" s="115">
        <v>297777164.94</v>
      </c>
      <c r="L126" s="273"/>
      <c r="M126" s="274" t="s">
        <v>1482</v>
      </c>
      <c r="N126" s="275"/>
      <c r="O126" s="275"/>
      <c r="P126" s="275"/>
      <c r="Q126" s="257">
        <f>[1]KURUMLAR!K730/4</f>
        <v>74444291.234999999</v>
      </c>
      <c r="R126" s="48">
        <v>74444291.234999999</v>
      </c>
      <c r="S126" s="48">
        <v>74444291.234999999</v>
      </c>
      <c r="T126" s="48">
        <v>74444291.234999999</v>
      </c>
    </row>
    <row r="127" spans="1:20" s="13" customFormat="1" ht="72" customHeight="1">
      <c r="A127" s="154">
        <v>125</v>
      </c>
      <c r="B127" s="142" t="s">
        <v>570</v>
      </c>
      <c r="C127" s="16" t="s">
        <v>473</v>
      </c>
      <c r="D127" s="177" t="s">
        <v>867</v>
      </c>
      <c r="E127" s="20" t="s">
        <v>180</v>
      </c>
      <c r="F127" s="16" t="s">
        <v>862</v>
      </c>
      <c r="G127" s="23">
        <v>43917</v>
      </c>
      <c r="H127" s="52">
        <v>44166</v>
      </c>
      <c r="I127" s="115">
        <v>115168000</v>
      </c>
      <c r="J127" s="115">
        <v>0</v>
      </c>
      <c r="K127" s="115">
        <v>115168000</v>
      </c>
      <c r="L127" s="273"/>
      <c r="M127" s="274" t="s">
        <v>1482</v>
      </c>
      <c r="N127" s="275"/>
      <c r="O127" s="275"/>
      <c r="P127" s="275"/>
      <c r="Q127" s="257">
        <f>[1]KURUMLAR!K731/4</f>
        <v>28792000</v>
      </c>
      <c r="R127" s="48">
        <v>28792000</v>
      </c>
      <c r="S127" s="48">
        <v>28792000</v>
      </c>
      <c r="T127" s="48">
        <v>28792000</v>
      </c>
    </row>
    <row r="128" spans="1:20" s="13" customFormat="1" ht="72" customHeight="1">
      <c r="A128" s="157">
        <v>126</v>
      </c>
      <c r="B128" s="142" t="s">
        <v>570</v>
      </c>
      <c r="C128" s="16" t="s">
        <v>473</v>
      </c>
      <c r="D128" s="177" t="s">
        <v>868</v>
      </c>
      <c r="E128" s="20" t="s">
        <v>136</v>
      </c>
      <c r="F128" s="16" t="s">
        <v>869</v>
      </c>
      <c r="G128" s="23">
        <v>43810</v>
      </c>
      <c r="H128" s="52">
        <v>43881</v>
      </c>
      <c r="I128" s="115">
        <v>778304.4</v>
      </c>
      <c r="J128" s="115">
        <v>0</v>
      </c>
      <c r="K128" s="115">
        <v>778304.4</v>
      </c>
      <c r="L128" s="273"/>
      <c r="M128" s="276" t="s">
        <v>1482</v>
      </c>
      <c r="N128" s="275"/>
      <c r="O128" s="275"/>
      <c r="P128" s="275"/>
      <c r="Q128" s="257">
        <f>[1]KURUMLAR!K732/4</f>
        <v>194576.1</v>
      </c>
      <c r="R128" s="48">
        <v>194576.1</v>
      </c>
      <c r="S128" s="48">
        <v>194576.1</v>
      </c>
      <c r="T128" s="48">
        <v>194576.1</v>
      </c>
    </row>
    <row r="129" spans="1:20" s="11" customFormat="1" ht="47.1" customHeight="1">
      <c r="A129" s="157">
        <v>127</v>
      </c>
      <c r="B129" s="142" t="s">
        <v>591</v>
      </c>
      <c r="C129" s="16" t="s">
        <v>690</v>
      </c>
      <c r="D129" s="177" t="s">
        <v>731</v>
      </c>
      <c r="E129" s="16" t="s">
        <v>732</v>
      </c>
      <c r="F129" s="15" t="s">
        <v>572</v>
      </c>
      <c r="G129" s="16">
        <v>2020</v>
      </c>
      <c r="H129" s="16">
        <v>2020</v>
      </c>
      <c r="I129" s="42">
        <v>50000</v>
      </c>
      <c r="J129" s="50">
        <v>0</v>
      </c>
      <c r="K129" s="61">
        <v>50000</v>
      </c>
      <c r="L129" s="61">
        <v>25000</v>
      </c>
      <c r="M129" s="256">
        <f t="shared" ref="M129:M157" si="3">SUM(A129:L129)</f>
        <v>129167</v>
      </c>
      <c r="N129" s="256"/>
      <c r="O129" s="256"/>
      <c r="P129" s="256"/>
      <c r="Q129" s="257">
        <f>[1]KURUMLAR!K449/4</f>
        <v>12500</v>
      </c>
      <c r="R129" s="34">
        <v>12500</v>
      </c>
      <c r="S129" s="34">
        <v>12500</v>
      </c>
      <c r="T129" s="34">
        <v>12500</v>
      </c>
    </row>
    <row r="130" spans="1:20" s="11" customFormat="1" ht="47.1" customHeight="1">
      <c r="A130" s="157">
        <v>128</v>
      </c>
      <c r="B130" s="142" t="s">
        <v>591</v>
      </c>
      <c r="C130" s="16" t="s">
        <v>690</v>
      </c>
      <c r="D130" s="175" t="s">
        <v>573</v>
      </c>
      <c r="E130" s="16" t="s">
        <v>733</v>
      </c>
      <c r="F130" s="16" t="s">
        <v>734</v>
      </c>
      <c r="G130" s="16">
        <v>2016</v>
      </c>
      <c r="H130" s="16">
        <v>2020</v>
      </c>
      <c r="I130" s="42">
        <v>870027</v>
      </c>
      <c r="J130" s="61">
        <v>625774.93000000005</v>
      </c>
      <c r="K130" s="61">
        <v>435577</v>
      </c>
      <c r="L130" s="61">
        <v>191325</v>
      </c>
      <c r="M130" s="256">
        <f t="shared" si="3"/>
        <v>2126867.9300000002</v>
      </c>
      <c r="N130" s="256"/>
      <c r="O130" s="256"/>
      <c r="P130" s="256"/>
      <c r="Q130" s="257">
        <f>[1]KURUMLAR!K450/4</f>
        <v>108894.25</v>
      </c>
      <c r="R130" s="34">
        <v>108894.25</v>
      </c>
      <c r="S130" s="34">
        <v>108894.25</v>
      </c>
      <c r="T130" s="34">
        <v>108894.25</v>
      </c>
    </row>
    <row r="131" spans="1:20" s="11" customFormat="1" ht="47.1" customHeight="1">
      <c r="A131" s="154">
        <v>129</v>
      </c>
      <c r="B131" s="142" t="s">
        <v>591</v>
      </c>
      <c r="C131" s="16" t="s">
        <v>690</v>
      </c>
      <c r="D131" s="175" t="s">
        <v>574</v>
      </c>
      <c r="E131" s="16" t="s">
        <v>32</v>
      </c>
      <c r="F131" s="16" t="s">
        <v>735</v>
      </c>
      <c r="G131" s="16">
        <v>2020</v>
      </c>
      <c r="H131" s="16">
        <v>2021</v>
      </c>
      <c r="I131" s="42">
        <v>1100000</v>
      </c>
      <c r="J131" s="61">
        <v>0</v>
      </c>
      <c r="K131" s="61">
        <v>0</v>
      </c>
      <c r="L131" s="61">
        <v>0</v>
      </c>
      <c r="M131" s="256">
        <f t="shared" si="3"/>
        <v>1104170</v>
      </c>
      <c r="N131" s="256"/>
      <c r="O131" s="256"/>
      <c r="P131" s="256"/>
      <c r="Q131" s="257">
        <f>[1]KURUMLAR!K451/4</f>
        <v>0</v>
      </c>
      <c r="R131" s="34">
        <v>0</v>
      </c>
      <c r="S131" s="34">
        <v>0</v>
      </c>
      <c r="T131" s="34">
        <v>0</v>
      </c>
    </row>
    <row r="132" spans="1:20" s="11" customFormat="1" ht="47.1" customHeight="1">
      <c r="A132" s="157">
        <v>130</v>
      </c>
      <c r="B132" s="142" t="s">
        <v>591</v>
      </c>
      <c r="C132" s="16" t="s">
        <v>690</v>
      </c>
      <c r="D132" s="175" t="s">
        <v>575</v>
      </c>
      <c r="E132" s="16" t="s">
        <v>32</v>
      </c>
      <c r="F132" s="16" t="s">
        <v>735</v>
      </c>
      <c r="G132" s="16">
        <v>2020</v>
      </c>
      <c r="H132" s="16">
        <v>2021</v>
      </c>
      <c r="I132" s="42">
        <v>1100000</v>
      </c>
      <c r="J132" s="51">
        <v>0</v>
      </c>
      <c r="K132" s="61">
        <v>0</v>
      </c>
      <c r="L132" s="61">
        <v>0</v>
      </c>
      <c r="M132" s="256">
        <f t="shared" si="3"/>
        <v>1104171</v>
      </c>
      <c r="N132" s="256"/>
      <c r="O132" s="256"/>
      <c r="P132" s="256"/>
      <c r="Q132" s="257">
        <f>[1]KURUMLAR!K452/4</f>
        <v>0</v>
      </c>
      <c r="R132" s="34">
        <v>0</v>
      </c>
      <c r="S132" s="34">
        <v>0</v>
      </c>
      <c r="T132" s="34">
        <v>0</v>
      </c>
    </row>
    <row r="133" spans="1:20" s="11" customFormat="1" ht="47.1" customHeight="1">
      <c r="A133" s="157">
        <v>131</v>
      </c>
      <c r="B133" s="142" t="s">
        <v>591</v>
      </c>
      <c r="C133" s="16" t="s">
        <v>690</v>
      </c>
      <c r="D133" s="175" t="s">
        <v>576</v>
      </c>
      <c r="E133" s="16" t="s">
        <v>23</v>
      </c>
      <c r="F133" s="16" t="s">
        <v>735</v>
      </c>
      <c r="G133" s="17">
        <v>2017</v>
      </c>
      <c r="H133" s="17">
        <v>2020</v>
      </c>
      <c r="I133" s="90">
        <v>573449</v>
      </c>
      <c r="J133" s="61">
        <v>448860.43</v>
      </c>
      <c r="K133" s="61">
        <v>231032</v>
      </c>
      <c r="L133" s="61">
        <v>231032</v>
      </c>
      <c r="M133" s="256">
        <f t="shared" si="3"/>
        <v>1488541.43</v>
      </c>
      <c r="N133" s="256"/>
      <c r="O133" s="256"/>
      <c r="P133" s="256"/>
      <c r="Q133" s="257">
        <f>[1]KURUMLAR!K453/4</f>
        <v>57758</v>
      </c>
      <c r="R133" s="34">
        <v>57758</v>
      </c>
      <c r="S133" s="34">
        <v>57758</v>
      </c>
      <c r="T133" s="34">
        <v>57758</v>
      </c>
    </row>
    <row r="134" spans="1:20" s="11" customFormat="1" ht="47.1" customHeight="1">
      <c r="A134" s="157">
        <v>132</v>
      </c>
      <c r="B134" s="142" t="s">
        <v>591</v>
      </c>
      <c r="C134" s="16" t="s">
        <v>690</v>
      </c>
      <c r="D134" s="175" t="s">
        <v>577</v>
      </c>
      <c r="E134" s="16" t="s">
        <v>23</v>
      </c>
      <c r="F134" s="16" t="s">
        <v>735</v>
      </c>
      <c r="G134" s="17">
        <v>2017</v>
      </c>
      <c r="H134" s="17">
        <v>2020</v>
      </c>
      <c r="I134" s="90">
        <v>478212</v>
      </c>
      <c r="J134" s="61">
        <v>416684.49</v>
      </c>
      <c r="K134" s="61">
        <v>103448</v>
      </c>
      <c r="L134" s="61">
        <v>103448</v>
      </c>
      <c r="M134" s="256">
        <f t="shared" si="3"/>
        <v>1105961.49</v>
      </c>
      <c r="N134" s="256"/>
      <c r="O134" s="256"/>
      <c r="P134" s="256"/>
      <c r="Q134" s="257">
        <f>[1]KURUMLAR!K454/4</f>
        <v>25862</v>
      </c>
      <c r="R134" s="34">
        <v>25862</v>
      </c>
      <c r="S134" s="34">
        <v>25862</v>
      </c>
      <c r="T134" s="34">
        <v>25862</v>
      </c>
    </row>
    <row r="135" spans="1:20" s="11" customFormat="1" ht="47.1" customHeight="1">
      <c r="A135" s="154">
        <v>133</v>
      </c>
      <c r="B135" s="142" t="s">
        <v>591</v>
      </c>
      <c r="C135" s="16" t="s">
        <v>690</v>
      </c>
      <c r="D135" s="175" t="s">
        <v>578</v>
      </c>
      <c r="E135" s="17" t="s">
        <v>32</v>
      </c>
      <c r="F135" s="16" t="s">
        <v>734</v>
      </c>
      <c r="G135" s="17">
        <v>2017</v>
      </c>
      <c r="H135" s="17">
        <v>2021</v>
      </c>
      <c r="I135" s="90">
        <v>2660108</v>
      </c>
      <c r="J135" s="61">
        <v>391526.36</v>
      </c>
      <c r="K135" s="61">
        <v>1000000</v>
      </c>
      <c r="L135" s="61">
        <v>1000000</v>
      </c>
      <c r="M135" s="256">
        <f t="shared" si="3"/>
        <v>5055805.3599999994</v>
      </c>
      <c r="N135" s="256"/>
      <c r="O135" s="256"/>
      <c r="P135" s="256"/>
      <c r="Q135" s="257">
        <f>[1]KURUMLAR!K455/4</f>
        <v>250000</v>
      </c>
      <c r="R135" s="34">
        <v>250000</v>
      </c>
      <c r="S135" s="34">
        <v>250000</v>
      </c>
      <c r="T135" s="34">
        <v>250000</v>
      </c>
    </row>
    <row r="136" spans="1:20" s="11" customFormat="1" ht="47.1" customHeight="1">
      <c r="A136" s="157">
        <v>134</v>
      </c>
      <c r="B136" s="142" t="s">
        <v>591</v>
      </c>
      <c r="C136" s="16" t="s">
        <v>690</v>
      </c>
      <c r="D136" s="175" t="s">
        <v>579</v>
      </c>
      <c r="E136" s="17" t="s">
        <v>32</v>
      </c>
      <c r="F136" s="16" t="s">
        <v>734</v>
      </c>
      <c r="G136" s="17">
        <v>2017</v>
      </c>
      <c r="H136" s="17">
        <v>2021</v>
      </c>
      <c r="I136" s="42">
        <v>3025251</v>
      </c>
      <c r="J136" s="61">
        <v>232915</v>
      </c>
      <c r="K136" s="61">
        <v>1000000</v>
      </c>
      <c r="L136" s="61">
        <v>1000000</v>
      </c>
      <c r="M136" s="256">
        <f t="shared" si="3"/>
        <v>5262338</v>
      </c>
      <c r="N136" s="256"/>
      <c r="O136" s="256"/>
      <c r="P136" s="256"/>
      <c r="Q136" s="257">
        <f>[1]KURUMLAR!K456/4</f>
        <v>250000</v>
      </c>
      <c r="R136" s="34">
        <v>250000</v>
      </c>
      <c r="S136" s="34">
        <v>250000</v>
      </c>
      <c r="T136" s="34">
        <v>250000</v>
      </c>
    </row>
    <row r="137" spans="1:20" s="11" customFormat="1" ht="47.1" customHeight="1">
      <c r="A137" s="157">
        <v>135</v>
      </c>
      <c r="B137" s="142" t="s">
        <v>591</v>
      </c>
      <c r="C137" s="16" t="s">
        <v>690</v>
      </c>
      <c r="D137" s="175" t="s">
        <v>580</v>
      </c>
      <c r="E137" s="16" t="s">
        <v>23</v>
      </c>
      <c r="F137" s="16" t="s">
        <v>199</v>
      </c>
      <c r="G137" s="17">
        <v>2017</v>
      </c>
      <c r="H137" s="17">
        <v>2021</v>
      </c>
      <c r="I137" s="90">
        <v>42599759</v>
      </c>
      <c r="J137" s="61">
        <v>0</v>
      </c>
      <c r="K137" s="61">
        <v>500000</v>
      </c>
      <c r="L137" s="61">
        <v>500000</v>
      </c>
      <c r="M137" s="256">
        <f t="shared" si="3"/>
        <v>43603932</v>
      </c>
      <c r="N137" s="256"/>
      <c r="O137" s="256"/>
      <c r="P137" s="256"/>
      <c r="Q137" s="257">
        <f>[1]KURUMLAR!K457/4</f>
        <v>125000</v>
      </c>
      <c r="R137" s="34">
        <v>125000</v>
      </c>
      <c r="S137" s="34">
        <v>125000</v>
      </c>
      <c r="T137" s="34">
        <v>125000</v>
      </c>
    </row>
    <row r="138" spans="1:20" s="11" customFormat="1" ht="47.1" customHeight="1">
      <c r="A138" s="157">
        <v>136</v>
      </c>
      <c r="B138" s="142" t="s">
        <v>591</v>
      </c>
      <c r="C138" s="16" t="s">
        <v>690</v>
      </c>
      <c r="D138" s="175" t="s">
        <v>581</v>
      </c>
      <c r="E138" s="17" t="s">
        <v>736</v>
      </c>
      <c r="F138" s="16" t="s">
        <v>735</v>
      </c>
      <c r="G138" s="17">
        <v>2017</v>
      </c>
      <c r="H138" s="17">
        <v>2020</v>
      </c>
      <c r="I138" s="42">
        <v>3256447</v>
      </c>
      <c r="J138" s="61">
        <v>1281368</v>
      </c>
      <c r="K138" s="61">
        <v>1975079</v>
      </c>
      <c r="L138" s="116">
        <v>1975079</v>
      </c>
      <c r="M138" s="256">
        <f t="shared" si="3"/>
        <v>8492146</v>
      </c>
      <c r="N138" s="256"/>
      <c r="O138" s="256"/>
      <c r="P138" s="256"/>
      <c r="Q138" s="257">
        <f>[1]KURUMLAR!K458/4</f>
        <v>493769.75</v>
      </c>
      <c r="R138" s="34">
        <v>493769.75</v>
      </c>
      <c r="S138" s="34">
        <v>493769.75</v>
      </c>
      <c r="T138" s="34">
        <v>493769.75</v>
      </c>
    </row>
    <row r="139" spans="1:20" s="11" customFormat="1" ht="47.1" customHeight="1">
      <c r="A139" s="154">
        <v>137</v>
      </c>
      <c r="B139" s="142" t="s">
        <v>591</v>
      </c>
      <c r="C139" s="16" t="s">
        <v>690</v>
      </c>
      <c r="D139" s="175" t="s">
        <v>582</v>
      </c>
      <c r="E139" s="17" t="s">
        <v>23</v>
      </c>
      <c r="F139" s="16" t="s">
        <v>735</v>
      </c>
      <c r="G139" s="17">
        <v>2020</v>
      </c>
      <c r="H139" s="17">
        <v>2021</v>
      </c>
      <c r="I139" s="42">
        <v>3500000</v>
      </c>
      <c r="J139" s="61">
        <v>0</v>
      </c>
      <c r="K139" s="116">
        <v>350000</v>
      </c>
      <c r="L139" s="116">
        <v>350000</v>
      </c>
      <c r="M139" s="256">
        <f t="shared" si="3"/>
        <v>4204178</v>
      </c>
      <c r="N139" s="256"/>
      <c r="O139" s="256"/>
      <c r="P139" s="256"/>
      <c r="Q139" s="257">
        <f>[1]KURUMLAR!K459/4</f>
        <v>87500</v>
      </c>
      <c r="R139" s="34">
        <v>87500</v>
      </c>
      <c r="S139" s="34">
        <v>87500</v>
      </c>
      <c r="T139" s="34">
        <v>87500</v>
      </c>
    </row>
    <row r="140" spans="1:20" s="11" customFormat="1" ht="47.1" customHeight="1">
      <c r="A140" s="157">
        <v>138</v>
      </c>
      <c r="B140" s="142" t="s">
        <v>591</v>
      </c>
      <c r="C140" s="16" t="s">
        <v>690</v>
      </c>
      <c r="D140" s="175" t="s">
        <v>583</v>
      </c>
      <c r="E140" s="17" t="s">
        <v>32</v>
      </c>
      <c r="F140" s="16" t="s">
        <v>735</v>
      </c>
      <c r="G140" s="17">
        <v>2020</v>
      </c>
      <c r="H140" s="17">
        <v>2021</v>
      </c>
      <c r="I140" s="42">
        <v>4000000</v>
      </c>
      <c r="J140" s="61">
        <v>0</v>
      </c>
      <c r="K140" s="116">
        <v>400000</v>
      </c>
      <c r="L140" s="116">
        <v>400000</v>
      </c>
      <c r="M140" s="256">
        <f t="shared" si="3"/>
        <v>4804179</v>
      </c>
      <c r="N140" s="256"/>
      <c r="O140" s="256"/>
      <c r="P140" s="256"/>
      <c r="Q140" s="257">
        <f>[1]KURUMLAR!K460/4</f>
        <v>100000</v>
      </c>
      <c r="R140" s="34">
        <v>100000</v>
      </c>
      <c r="S140" s="34">
        <v>100000</v>
      </c>
      <c r="T140" s="34">
        <v>100000</v>
      </c>
    </row>
    <row r="141" spans="1:20" s="11" customFormat="1" ht="47.1" customHeight="1">
      <c r="A141" s="157">
        <v>139</v>
      </c>
      <c r="B141" s="142" t="s">
        <v>591</v>
      </c>
      <c r="C141" s="16" t="s">
        <v>690</v>
      </c>
      <c r="D141" s="175" t="s">
        <v>584</v>
      </c>
      <c r="E141" s="17" t="s">
        <v>732</v>
      </c>
      <c r="F141" s="16" t="s">
        <v>735</v>
      </c>
      <c r="G141" s="17">
        <v>2014</v>
      </c>
      <c r="H141" s="17">
        <v>2021</v>
      </c>
      <c r="I141" s="90">
        <v>1840284</v>
      </c>
      <c r="J141" s="61">
        <v>252973</v>
      </c>
      <c r="K141" s="116">
        <v>1000000</v>
      </c>
      <c r="L141" s="61">
        <v>1000000</v>
      </c>
      <c r="M141" s="256">
        <f t="shared" si="3"/>
        <v>4097431</v>
      </c>
      <c r="N141" s="256"/>
      <c r="O141" s="256"/>
      <c r="P141" s="256"/>
      <c r="Q141" s="257">
        <f>[1]KURUMLAR!K461/4</f>
        <v>250000</v>
      </c>
      <c r="R141" s="34">
        <v>250000</v>
      </c>
      <c r="S141" s="34">
        <v>250000</v>
      </c>
      <c r="T141" s="34">
        <v>250000</v>
      </c>
    </row>
    <row r="142" spans="1:20" s="11" customFormat="1" ht="47.1" customHeight="1">
      <c r="A142" s="157">
        <v>140</v>
      </c>
      <c r="B142" s="142" t="s">
        <v>591</v>
      </c>
      <c r="C142" s="16" t="s">
        <v>690</v>
      </c>
      <c r="D142" s="175" t="s">
        <v>737</v>
      </c>
      <c r="E142" s="17" t="s">
        <v>732</v>
      </c>
      <c r="F142" s="16" t="s">
        <v>585</v>
      </c>
      <c r="G142" s="66">
        <v>2020</v>
      </c>
      <c r="H142" s="66">
        <v>2020</v>
      </c>
      <c r="I142" s="90">
        <v>500000</v>
      </c>
      <c r="J142" s="61">
        <v>0</v>
      </c>
      <c r="K142" s="116">
        <v>500000</v>
      </c>
      <c r="L142" s="116">
        <v>0</v>
      </c>
      <c r="M142" s="256">
        <f t="shared" si="3"/>
        <v>1004180</v>
      </c>
      <c r="N142" s="256"/>
      <c r="O142" s="256"/>
      <c r="P142" s="256"/>
      <c r="Q142" s="257">
        <f>[1]KURUMLAR!K462/4</f>
        <v>125000</v>
      </c>
      <c r="R142" s="34">
        <v>125000</v>
      </c>
      <c r="S142" s="34">
        <v>125000</v>
      </c>
      <c r="T142" s="34">
        <v>125000</v>
      </c>
    </row>
    <row r="143" spans="1:20" s="11" customFormat="1" ht="47.1" customHeight="1">
      <c r="A143" s="154">
        <v>141</v>
      </c>
      <c r="B143" s="142" t="s">
        <v>591</v>
      </c>
      <c r="C143" s="16" t="s">
        <v>690</v>
      </c>
      <c r="D143" s="175" t="s">
        <v>586</v>
      </c>
      <c r="E143" s="17" t="s">
        <v>736</v>
      </c>
      <c r="F143" s="16" t="s">
        <v>738</v>
      </c>
      <c r="G143" s="66">
        <v>2019</v>
      </c>
      <c r="H143" s="66">
        <v>2020</v>
      </c>
      <c r="I143" s="90">
        <v>3294552</v>
      </c>
      <c r="J143" s="61">
        <v>215776</v>
      </c>
      <c r="K143" s="116">
        <v>3078776</v>
      </c>
      <c r="L143" s="116">
        <v>0</v>
      </c>
      <c r="M143" s="256">
        <f t="shared" si="3"/>
        <v>6593284</v>
      </c>
      <c r="N143" s="256"/>
      <c r="O143" s="256"/>
      <c r="P143" s="256"/>
      <c r="Q143" s="257">
        <f>[1]KURUMLAR!K463/4</f>
        <v>769694</v>
      </c>
      <c r="R143" s="34">
        <v>769694</v>
      </c>
      <c r="S143" s="34">
        <v>769694</v>
      </c>
      <c r="T143" s="34">
        <v>769694</v>
      </c>
    </row>
    <row r="144" spans="1:20" s="11" customFormat="1" ht="47.1" customHeight="1">
      <c r="A144" s="157">
        <v>142</v>
      </c>
      <c r="B144" s="142" t="s">
        <v>591</v>
      </c>
      <c r="C144" s="16" t="s">
        <v>690</v>
      </c>
      <c r="D144" s="175" t="s">
        <v>587</v>
      </c>
      <c r="E144" s="17" t="s">
        <v>739</v>
      </c>
      <c r="F144" s="16" t="s">
        <v>738</v>
      </c>
      <c r="G144" s="66">
        <v>2020</v>
      </c>
      <c r="H144" s="66">
        <v>2020</v>
      </c>
      <c r="I144" s="90">
        <v>5000000</v>
      </c>
      <c r="J144" s="61">
        <v>0</v>
      </c>
      <c r="K144" s="116">
        <v>5000000</v>
      </c>
      <c r="L144" s="116">
        <v>0</v>
      </c>
      <c r="M144" s="256">
        <f t="shared" si="3"/>
        <v>10004182</v>
      </c>
      <c r="N144" s="256"/>
      <c r="O144" s="256"/>
      <c r="P144" s="256"/>
      <c r="Q144" s="257">
        <f>[1]KURUMLAR!K464/4</f>
        <v>1250000</v>
      </c>
      <c r="R144" s="34">
        <v>1250000</v>
      </c>
      <c r="S144" s="34">
        <v>1250000</v>
      </c>
      <c r="T144" s="34">
        <v>1250000</v>
      </c>
    </row>
    <row r="145" spans="1:20" s="11" customFormat="1" ht="47.1" customHeight="1">
      <c r="A145" s="157">
        <v>143</v>
      </c>
      <c r="B145" s="142" t="s">
        <v>591</v>
      </c>
      <c r="C145" s="16" t="s">
        <v>690</v>
      </c>
      <c r="D145" s="175" t="s">
        <v>588</v>
      </c>
      <c r="E145" s="17" t="s">
        <v>46</v>
      </c>
      <c r="F145" s="16" t="s">
        <v>738</v>
      </c>
      <c r="G145" s="66">
        <v>2020</v>
      </c>
      <c r="H145" s="66">
        <v>2020</v>
      </c>
      <c r="I145" s="90">
        <v>500000</v>
      </c>
      <c r="J145" s="61">
        <v>0</v>
      </c>
      <c r="K145" s="116">
        <v>500000</v>
      </c>
      <c r="L145" s="116">
        <v>0</v>
      </c>
      <c r="M145" s="256">
        <f t="shared" si="3"/>
        <v>1004183</v>
      </c>
      <c r="N145" s="256"/>
      <c r="O145" s="256"/>
      <c r="P145" s="256"/>
      <c r="Q145" s="257">
        <f>[1]KURUMLAR!K465/4</f>
        <v>125000</v>
      </c>
      <c r="R145" s="34">
        <v>125000</v>
      </c>
      <c r="S145" s="34">
        <v>125000</v>
      </c>
      <c r="T145" s="34">
        <v>125000</v>
      </c>
    </row>
    <row r="146" spans="1:20" s="11" customFormat="1" ht="47.1" customHeight="1">
      <c r="A146" s="157">
        <v>144</v>
      </c>
      <c r="B146" s="142" t="s">
        <v>591</v>
      </c>
      <c r="C146" s="16" t="s">
        <v>690</v>
      </c>
      <c r="D146" s="175" t="s">
        <v>590</v>
      </c>
      <c r="E146" s="17" t="s">
        <v>23</v>
      </c>
      <c r="F146" s="16" t="s">
        <v>738</v>
      </c>
      <c r="G146" s="66">
        <v>2019</v>
      </c>
      <c r="H146" s="66">
        <v>2020</v>
      </c>
      <c r="I146" s="90">
        <v>4624479</v>
      </c>
      <c r="J146" s="115">
        <v>1027410.34</v>
      </c>
      <c r="K146" s="116">
        <v>4128750</v>
      </c>
      <c r="L146" s="116">
        <v>531683</v>
      </c>
      <c r="M146" s="256">
        <f t="shared" si="3"/>
        <v>10316505.34</v>
      </c>
      <c r="N146" s="256"/>
      <c r="O146" s="256"/>
      <c r="P146" s="256"/>
      <c r="Q146" s="257">
        <f>[1]KURUMLAR!K466/4</f>
        <v>1032187.5</v>
      </c>
      <c r="R146" s="34">
        <v>1032187.5</v>
      </c>
      <c r="S146" s="34">
        <v>1032187.5</v>
      </c>
      <c r="T146" s="34">
        <v>1032187.5</v>
      </c>
    </row>
    <row r="147" spans="1:20" s="11" customFormat="1" ht="47.1" customHeight="1">
      <c r="A147" s="154">
        <v>145</v>
      </c>
      <c r="B147" s="142" t="s">
        <v>591</v>
      </c>
      <c r="C147" s="16" t="s">
        <v>690</v>
      </c>
      <c r="D147" s="175" t="s">
        <v>740</v>
      </c>
      <c r="E147" s="17" t="s">
        <v>741</v>
      </c>
      <c r="F147" s="16" t="s">
        <v>734</v>
      </c>
      <c r="G147" s="66">
        <v>2020</v>
      </c>
      <c r="H147" s="66">
        <v>2021</v>
      </c>
      <c r="I147" s="90">
        <v>3000000</v>
      </c>
      <c r="J147" s="115">
        <v>0</v>
      </c>
      <c r="K147" s="116">
        <v>0</v>
      </c>
      <c r="L147" s="116">
        <v>0</v>
      </c>
      <c r="M147" s="256">
        <f t="shared" si="3"/>
        <v>3004186</v>
      </c>
      <c r="N147" s="256"/>
      <c r="O147" s="256"/>
      <c r="P147" s="256"/>
      <c r="Q147" s="257">
        <f>[1]KURUMLAR!K467/4</f>
        <v>0</v>
      </c>
      <c r="R147" s="34">
        <v>0</v>
      </c>
      <c r="S147" s="34">
        <v>0</v>
      </c>
      <c r="T147" s="34">
        <v>0</v>
      </c>
    </row>
    <row r="148" spans="1:20" s="11" customFormat="1" ht="47.1" customHeight="1">
      <c r="A148" s="157">
        <v>146</v>
      </c>
      <c r="B148" s="142" t="s">
        <v>591</v>
      </c>
      <c r="C148" s="16" t="s">
        <v>690</v>
      </c>
      <c r="D148" s="175" t="s">
        <v>742</v>
      </c>
      <c r="E148" s="17" t="s">
        <v>32</v>
      </c>
      <c r="F148" s="16" t="s">
        <v>735</v>
      </c>
      <c r="G148" s="66">
        <v>2020</v>
      </c>
      <c r="H148" s="66">
        <v>2021</v>
      </c>
      <c r="I148" s="90">
        <v>500000</v>
      </c>
      <c r="J148" s="115">
        <v>0</v>
      </c>
      <c r="K148" s="116">
        <v>0</v>
      </c>
      <c r="L148" s="116">
        <v>0</v>
      </c>
      <c r="M148" s="256">
        <f t="shared" si="3"/>
        <v>504187</v>
      </c>
      <c r="N148" s="256"/>
      <c r="O148" s="256"/>
      <c r="P148" s="256"/>
      <c r="Q148" s="257">
        <f>[1]KURUMLAR!K468/4</f>
        <v>0</v>
      </c>
      <c r="R148" s="34">
        <v>0</v>
      </c>
      <c r="S148" s="34">
        <v>0</v>
      </c>
      <c r="T148" s="34">
        <v>0</v>
      </c>
    </row>
    <row r="149" spans="1:20" s="11" customFormat="1" ht="47.1" customHeight="1">
      <c r="A149" s="157">
        <v>147</v>
      </c>
      <c r="B149" s="142" t="s">
        <v>591</v>
      </c>
      <c r="C149" s="16" t="s">
        <v>690</v>
      </c>
      <c r="D149" s="175" t="s">
        <v>743</v>
      </c>
      <c r="E149" s="17" t="s">
        <v>744</v>
      </c>
      <c r="F149" s="16" t="s">
        <v>745</v>
      </c>
      <c r="G149" s="66">
        <v>2020</v>
      </c>
      <c r="H149" s="66">
        <v>2021</v>
      </c>
      <c r="I149" s="90">
        <v>3000000</v>
      </c>
      <c r="J149" s="115">
        <v>0</v>
      </c>
      <c r="K149" s="116">
        <v>0</v>
      </c>
      <c r="L149" s="116">
        <v>0</v>
      </c>
      <c r="M149" s="256">
        <f t="shared" si="3"/>
        <v>3004188</v>
      </c>
      <c r="N149" s="256"/>
      <c r="O149" s="256"/>
      <c r="P149" s="256"/>
      <c r="Q149" s="257">
        <f>[1]KURUMLAR!K469/4</f>
        <v>0</v>
      </c>
      <c r="R149" s="34">
        <v>0</v>
      </c>
      <c r="S149" s="34">
        <v>0</v>
      </c>
      <c r="T149" s="34">
        <v>0</v>
      </c>
    </row>
    <row r="150" spans="1:20" s="11" customFormat="1" ht="47.1" customHeight="1">
      <c r="A150" s="157">
        <v>148</v>
      </c>
      <c r="B150" s="142" t="s">
        <v>591</v>
      </c>
      <c r="C150" s="16" t="s">
        <v>690</v>
      </c>
      <c r="D150" s="175" t="s">
        <v>589</v>
      </c>
      <c r="E150" s="17" t="s">
        <v>29</v>
      </c>
      <c r="F150" s="16" t="s">
        <v>738</v>
      </c>
      <c r="G150" s="66">
        <v>2020</v>
      </c>
      <c r="H150" s="66">
        <v>2020</v>
      </c>
      <c r="I150" s="90">
        <v>5000000</v>
      </c>
      <c r="J150" s="115">
        <v>0</v>
      </c>
      <c r="K150" s="116">
        <v>5000000</v>
      </c>
      <c r="L150" s="116">
        <v>0</v>
      </c>
      <c r="M150" s="256">
        <f t="shared" si="3"/>
        <v>10004188</v>
      </c>
      <c r="N150" s="256"/>
      <c r="O150" s="256"/>
      <c r="P150" s="256"/>
      <c r="Q150" s="257">
        <f>[1]KURUMLAR!K470/4</f>
        <v>1250000</v>
      </c>
      <c r="R150" s="34">
        <v>1250000</v>
      </c>
      <c r="S150" s="34">
        <v>1250000</v>
      </c>
      <c r="T150" s="34">
        <v>1250000</v>
      </c>
    </row>
    <row r="151" spans="1:20" s="11" customFormat="1" ht="47.1" customHeight="1">
      <c r="A151" s="154">
        <v>149</v>
      </c>
      <c r="B151" s="142" t="s">
        <v>591</v>
      </c>
      <c r="C151" s="16" t="s">
        <v>690</v>
      </c>
      <c r="D151" s="177" t="s">
        <v>592</v>
      </c>
      <c r="E151" s="20" t="s">
        <v>29</v>
      </c>
      <c r="F151" s="16" t="s">
        <v>593</v>
      </c>
      <c r="G151" s="20">
        <v>2013</v>
      </c>
      <c r="H151" s="20">
        <v>2021</v>
      </c>
      <c r="I151" s="21">
        <v>30000000</v>
      </c>
      <c r="J151" s="115">
        <v>9881385.9399999995</v>
      </c>
      <c r="K151" s="115">
        <v>3606000</v>
      </c>
      <c r="L151" s="115">
        <v>3606000</v>
      </c>
      <c r="M151" s="256">
        <f t="shared" si="3"/>
        <v>47097568.939999998</v>
      </c>
      <c r="N151" s="256"/>
      <c r="O151" s="256"/>
      <c r="P151" s="256"/>
      <c r="Q151" s="257">
        <f>[1]KURUMLAR!K471/4</f>
        <v>901500</v>
      </c>
      <c r="R151" s="35">
        <v>901500</v>
      </c>
      <c r="S151" s="35">
        <v>901500</v>
      </c>
      <c r="T151" s="35">
        <v>901500</v>
      </c>
    </row>
    <row r="152" spans="1:20" s="11" customFormat="1" ht="47.1" customHeight="1">
      <c r="A152" s="157">
        <v>150</v>
      </c>
      <c r="B152" s="142" t="s">
        <v>591</v>
      </c>
      <c r="C152" s="16" t="s">
        <v>690</v>
      </c>
      <c r="D152" s="177" t="s">
        <v>594</v>
      </c>
      <c r="E152" s="20" t="s">
        <v>29</v>
      </c>
      <c r="F152" s="16" t="s">
        <v>595</v>
      </c>
      <c r="G152" s="20">
        <v>2013</v>
      </c>
      <c r="H152" s="20">
        <v>2021</v>
      </c>
      <c r="I152" s="21">
        <v>500000</v>
      </c>
      <c r="J152" s="115">
        <v>200215.48</v>
      </c>
      <c r="K152" s="115">
        <v>250000</v>
      </c>
      <c r="L152" s="115">
        <v>250000</v>
      </c>
      <c r="M152" s="256">
        <f t="shared" si="3"/>
        <v>1204399.48</v>
      </c>
      <c r="N152" s="256"/>
      <c r="O152" s="256"/>
      <c r="P152" s="256"/>
      <c r="Q152" s="257">
        <f>[1]KURUMLAR!K472/4</f>
        <v>62500</v>
      </c>
      <c r="R152" s="35">
        <v>62500</v>
      </c>
      <c r="S152" s="35">
        <v>62500</v>
      </c>
      <c r="T152" s="35">
        <v>62500</v>
      </c>
    </row>
    <row r="153" spans="1:20" s="11" customFormat="1" ht="47.1" customHeight="1">
      <c r="A153" s="157">
        <v>151</v>
      </c>
      <c r="B153" s="142" t="s">
        <v>591</v>
      </c>
      <c r="C153" s="16" t="s">
        <v>690</v>
      </c>
      <c r="D153" s="177" t="s">
        <v>596</v>
      </c>
      <c r="E153" s="20" t="s">
        <v>23</v>
      </c>
      <c r="F153" s="16" t="s">
        <v>746</v>
      </c>
      <c r="G153" s="20">
        <v>2013</v>
      </c>
      <c r="H153" s="20">
        <v>2021</v>
      </c>
      <c r="I153" s="21">
        <v>1500000</v>
      </c>
      <c r="J153" s="115">
        <v>989816</v>
      </c>
      <c r="K153" s="115">
        <v>250000</v>
      </c>
      <c r="L153" s="61">
        <v>250000</v>
      </c>
      <c r="M153" s="256">
        <f t="shared" si="3"/>
        <v>2994001</v>
      </c>
      <c r="N153" s="256"/>
      <c r="O153" s="256"/>
      <c r="P153" s="256"/>
      <c r="Q153" s="257">
        <f>[1]KURUMLAR!K473/4</f>
        <v>62500</v>
      </c>
      <c r="R153" s="34">
        <v>62500</v>
      </c>
      <c r="S153" s="34">
        <v>62500</v>
      </c>
      <c r="T153" s="34">
        <v>62500</v>
      </c>
    </row>
    <row r="154" spans="1:20" s="11" customFormat="1" ht="47.1" customHeight="1">
      <c r="A154" s="157">
        <v>152</v>
      </c>
      <c r="B154" s="142" t="s">
        <v>591</v>
      </c>
      <c r="C154" s="16" t="s">
        <v>690</v>
      </c>
      <c r="D154" s="175" t="s">
        <v>597</v>
      </c>
      <c r="E154" s="20" t="s">
        <v>744</v>
      </c>
      <c r="F154" s="16" t="s">
        <v>598</v>
      </c>
      <c r="G154" s="20">
        <v>2011</v>
      </c>
      <c r="H154" s="20">
        <v>2021</v>
      </c>
      <c r="I154" s="58">
        <v>950000000</v>
      </c>
      <c r="J154" s="115">
        <v>884760518.50999999</v>
      </c>
      <c r="K154" s="117">
        <v>4000000</v>
      </c>
      <c r="L154" s="115">
        <v>4000000</v>
      </c>
      <c r="M154" s="256">
        <f t="shared" si="3"/>
        <v>1842764702.51</v>
      </c>
      <c r="N154" s="256"/>
      <c r="O154" s="256"/>
      <c r="P154" s="256"/>
      <c r="Q154" s="257">
        <f>[1]KURUMLAR!K474/4</f>
        <v>1000000</v>
      </c>
      <c r="R154" s="35">
        <v>1000000</v>
      </c>
      <c r="S154" s="35">
        <v>1000000</v>
      </c>
      <c r="T154" s="35">
        <v>1000000</v>
      </c>
    </row>
    <row r="155" spans="1:20" s="11" customFormat="1" ht="47.1" customHeight="1">
      <c r="A155" s="154">
        <v>153</v>
      </c>
      <c r="B155" s="142" t="s">
        <v>591</v>
      </c>
      <c r="C155" s="16" t="s">
        <v>690</v>
      </c>
      <c r="D155" s="175" t="s">
        <v>599</v>
      </c>
      <c r="E155" s="66" t="s">
        <v>32</v>
      </c>
      <c r="F155" s="16" t="s">
        <v>199</v>
      </c>
      <c r="G155" s="20">
        <v>2020</v>
      </c>
      <c r="H155" s="20">
        <v>2022</v>
      </c>
      <c r="I155" s="58">
        <v>220288635</v>
      </c>
      <c r="J155" s="115">
        <v>0</v>
      </c>
      <c r="K155" s="117">
        <v>0</v>
      </c>
      <c r="L155" s="115">
        <v>0</v>
      </c>
      <c r="M155" s="256">
        <f t="shared" si="3"/>
        <v>220292830</v>
      </c>
      <c r="N155" s="256"/>
      <c r="O155" s="256"/>
      <c r="P155" s="256"/>
      <c r="Q155" s="257">
        <f>[1]KURUMLAR!K475/4</f>
        <v>0</v>
      </c>
      <c r="R155" s="35">
        <v>0</v>
      </c>
      <c r="S155" s="35">
        <v>0</v>
      </c>
      <c r="T155" s="35">
        <v>0</v>
      </c>
    </row>
    <row r="156" spans="1:20" s="11" customFormat="1" ht="47.1" customHeight="1">
      <c r="A156" s="157">
        <v>154</v>
      </c>
      <c r="B156" s="142" t="s">
        <v>591</v>
      </c>
      <c r="C156" s="16" t="s">
        <v>690</v>
      </c>
      <c r="D156" s="175" t="s">
        <v>600</v>
      </c>
      <c r="E156" s="66" t="s">
        <v>32</v>
      </c>
      <c r="F156" s="16" t="s">
        <v>199</v>
      </c>
      <c r="G156" s="20">
        <v>2020</v>
      </c>
      <c r="H156" s="20">
        <v>2022</v>
      </c>
      <c r="I156" s="58">
        <v>258599376</v>
      </c>
      <c r="J156" s="115">
        <v>0</v>
      </c>
      <c r="K156" s="117">
        <v>0</v>
      </c>
      <c r="L156" s="115">
        <v>0</v>
      </c>
      <c r="M156" s="256">
        <f t="shared" si="3"/>
        <v>258603572</v>
      </c>
      <c r="N156" s="256"/>
      <c r="O156" s="256"/>
      <c r="P156" s="256"/>
      <c r="Q156" s="257">
        <f>[1]KURUMLAR!K476/4</f>
        <v>0</v>
      </c>
      <c r="R156" s="35">
        <v>0</v>
      </c>
      <c r="S156" s="35">
        <v>0</v>
      </c>
      <c r="T156" s="35">
        <v>0</v>
      </c>
    </row>
    <row r="157" spans="1:20" s="11" customFormat="1" ht="47.1" customHeight="1">
      <c r="A157" s="157">
        <v>155</v>
      </c>
      <c r="B157" s="142" t="s">
        <v>591</v>
      </c>
      <c r="C157" s="16" t="s">
        <v>690</v>
      </c>
      <c r="D157" s="175" t="s">
        <v>747</v>
      </c>
      <c r="E157" s="66" t="s">
        <v>744</v>
      </c>
      <c r="F157" s="16" t="s">
        <v>748</v>
      </c>
      <c r="G157" s="20">
        <v>2020</v>
      </c>
      <c r="H157" s="20">
        <v>2022</v>
      </c>
      <c r="I157" s="58">
        <v>750000000</v>
      </c>
      <c r="J157" s="115">
        <v>0</v>
      </c>
      <c r="K157" s="117">
        <v>0</v>
      </c>
      <c r="L157" s="115">
        <v>0</v>
      </c>
      <c r="M157" s="256">
        <f t="shared" si="3"/>
        <v>750004197</v>
      </c>
      <c r="N157" s="256"/>
      <c r="O157" s="256"/>
      <c r="P157" s="256"/>
      <c r="Q157" s="257">
        <f>[1]KURUMLAR!K477/4</f>
        <v>0</v>
      </c>
      <c r="R157" s="35">
        <v>0</v>
      </c>
      <c r="S157" s="35">
        <v>0</v>
      </c>
      <c r="T157" s="35">
        <v>0</v>
      </c>
    </row>
    <row r="158" spans="1:20" s="6" customFormat="1" ht="66" customHeight="1">
      <c r="A158" s="157">
        <v>156</v>
      </c>
      <c r="B158" s="142" t="s">
        <v>458</v>
      </c>
      <c r="C158" s="16" t="s">
        <v>690</v>
      </c>
      <c r="D158" s="176" t="s">
        <v>460</v>
      </c>
      <c r="E158" s="15" t="s">
        <v>36</v>
      </c>
      <c r="F158" s="15" t="s">
        <v>199</v>
      </c>
      <c r="G158" s="15">
        <v>2017</v>
      </c>
      <c r="H158" s="271">
        <v>2019</v>
      </c>
      <c r="I158" s="39">
        <v>6100010</v>
      </c>
      <c r="J158" s="50">
        <v>6025689</v>
      </c>
      <c r="K158" s="39">
        <v>74321</v>
      </c>
      <c r="L158" s="273"/>
      <c r="M158" s="259"/>
      <c r="N158" s="259"/>
      <c r="O158" s="259"/>
      <c r="P158" s="259"/>
      <c r="Q158" s="257">
        <f>[1]KURUMLAR!K478/4</f>
        <v>18580.25</v>
      </c>
      <c r="R158" s="48">
        <v>18580.25</v>
      </c>
      <c r="S158" s="48">
        <v>18580.25</v>
      </c>
      <c r="T158" s="48">
        <v>18580.25</v>
      </c>
    </row>
    <row r="159" spans="1:20" s="6" customFormat="1" ht="66" customHeight="1">
      <c r="A159" s="154">
        <v>157</v>
      </c>
      <c r="B159" s="142" t="s">
        <v>458</v>
      </c>
      <c r="C159" s="16" t="s">
        <v>690</v>
      </c>
      <c r="D159" s="177" t="s">
        <v>461</v>
      </c>
      <c r="E159" s="15" t="s">
        <v>36</v>
      </c>
      <c r="F159" s="16" t="s">
        <v>608</v>
      </c>
      <c r="G159" s="16">
        <v>2011</v>
      </c>
      <c r="H159" s="20">
        <v>2020</v>
      </c>
      <c r="I159" s="21">
        <v>23128</v>
      </c>
      <c r="J159" s="61">
        <v>0</v>
      </c>
      <c r="K159" s="21">
        <v>23128</v>
      </c>
      <c r="L159" s="273"/>
      <c r="M159" s="259"/>
      <c r="N159" s="259"/>
      <c r="O159" s="259"/>
      <c r="P159" s="259"/>
      <c r="Q159" s="257">
        <f>[1]KURUMLAR!K479/4</f>
        <v>5782</v>
      </c>
      <c r="R159" s="48">
        <v>5782</v>
      </c>
      <c r="S159" s="48">
        <v>5782</v>
      </c>
      <c r="T159" s="48">
        <v>5782</v>
      </c>
    </row>
    <row r="160" spans="1:20" s="6" customFormat="1" ht="66" customHeight="1">
      <c r="A160" s="157">
        <v>158</v>
      </c>
      <c r="B160" s="142" t="s">
        <v>458</v>
      </c>
      <c r="C160" s="16" t="s">
        <v>690</v>
      </c>
      <c r="D160" s="177" t="s">
        <v>462</v>
      </c>
      <c r="E160" s="16" t="s">
        <v>870</v>
      </c>
      <c r="F160" s="16" t="s">
        <v>608</v>
      </c>
      <c r="G160" s="16">
        <v>2012</v>
      </c>
      <c r="H160" s="20">
        <v>2020</v>
      </c>
      <c r="I160" s="21">
        <v>87615</v>
      </c>
      <c r="J160" s="61">
        <v>87615</v>
      </c>
      <c r="K160" s="21">
        <v>0</v>
      </c>
      <c r="L160" s="273"/>
      <c r="M160" s="259"/>
      <c r="N160" s="259"/>
      <c r="O160" s="259"/>
      <c r="P160" s="259"/>
      <c r="Q160" s="257">
        <f>[1]KURUMLAR!K480/4</f>
        <v>0</v>
      </c>
      <c r="R160" s="48">
        <v>0</v>
      </c>
      <c r="S160" s="48">
        <v>0</v>
      </c>
      <c r="T160" s="48">
        <v>0</v>
      </c>
    </row>
    <row r="161" spans="1:20" s="6" customFormat="1" ht="66" customHeight="1">
      <c r="A161" s="157">
        <v>159</v>
      </c>
      <c r="B161" s="142" t="s">
        <v>458</v>
      </c>
      <c r="C161" s="16" t="s">
        <v>690</v>
      </c>
      <c r="D161" s="177" t="s">
        <v>463</v>
      </c>
      <c r="E161" s="16" t="s">
        <v>36</v>
      </c>
      <c r="F161" s="16" t="s">
        <v>608</v>
      </c>
      <c r="G161" s="16">
        <v>2012</v>
      </c>
      <c r="H161" s="20">
        <v>2020</v>
      </c>
      <c r="I161" s="21">
        <v>28851</v>
      </c>
      <c r="J161" s="51">
        <v>0</v>
      </c>
      <c r="K161" s="21">
        <v>28851</v>
      </c>
      <c r="L161" s="273"/>
      <c r="M161" s="259"/>
      <c r="N161" s="259"/>
      <c r="O161" s="259"/>
      <c r="P161" s="259"/>
      <c r="Q161" s="257">
        <f>[1]KURUMLAR!K481/4</f>
        <v>7212.75</v>
      </c>
      <c r="R161" s="48">
        <v>7212.75</v>
      </c>
      <c r="S161" s="48">
        <v>7212.75</v>
      </c>
      <c r="T161" s="48">
        <v>7212.75</v>
      </c>
    </row>
    <row r="162" spans="1:20" s="6" customFormat="1" ht="66" customHeight="1">
      <c r="A162" s="157">
        <v>160</v>
      </c>
      <c r="B162" s="142" t="s">
        <v>458</v>
      </c>
      <c r="C162" s="16" t="s">
        <v>690</v>
      </c>
      <c r="D162" s="177" t="s">
        <v>464</v>
      </c>
      <c r="E162" s="16" t="s">
        <v>20</v>
      </c>
      <c r="F162" s="16" t="s">
        <v>608</v>
      </c>
      <c r="G162" s="16">
        <v>2017</v>
      </c>
      <c r="H162" s="20">
        <v>2020</v>
      </c>
      <c r="I162" s="21">
        <v>299720</v>
      </c>
      <c r="J162" s="51">
        <v>0</v>
      </c>
      <c r="K162" s="21">
        <v>299720</v>
      </c>
      <c r="L162" s="273"/>
      <c r="M162" s="259"/>
      <c r="N162" s="259"/>
      <c r="O162" s="259"/>
      <c r="P162" s="259"/>
      <c r="Q162" s="257">
        <f>[1]KURUMLAR!K482/4</f>
        <v>74930</v>
      </c>
      <c r="R162" s="48">
        <v>74930</v>
      </c>
      <c r="S162" s="48">
        <v>74930</v>
      </c>
      <c r="T162" s="48">
        <v>74930</v>
      </c>
    </row>
    <row r="163" spans="1:20" s="6" customFormat="1" ht="66" customHeight="1">
      <c r="A163" s="154">
        <v>161</v>
      </c>
      <c r="B163" s="142" t="s">
        <v>458</v>
      </c>
      <c r="C163" s="16" t="s">
        <v>473</v>
      </c>
      <c r="D163" s="177" t="s">
        <v>465</v>
      </c>
      <c r="E163" s="16" t="s">
        <v>870</v>
      </c>
      <c r="F163" s="16" t="s">
        <v>608</v>
      </c>
      <c r="G163" s="16">
        <v>2014</v>
      </c>
      <c r="H163" s="20">
        <v>2020</v>
      </c>
      <c r="I163" s="21">
        <v>183785</v>
      </c>
      <c r="J163" s="51">
        <v>156952</v>
      </c>
      <c r="K163" s="21">
        <v>26833</v>
      </c>
      <c r="L163" s="273"/>
      <c r="M163" s="259"/>
      <c r="N163" s="259"/>
      <c r="O163" s="259"/>
      <c r="P163" s="259"/>
      <c r="Q163" s="257">
        <f>[1]KURUMLAR!K875/4</f>
        <v>6708.25</v>
      </c>
      <c r="R163" s="48">
        <v>6708.25</v>
      </c>
      <c r="S163" s="48">
        <v>6708.25</v>
      </c>
      <c r="T163" s="48">
        <v>6708.25</v>
      </c>
    </row>
    <row r="164" spans="1:20" s="6" customFormat="1" ht="66" customHeight="1">
      <c r="A164" s="157">
        <v>162</v>
      </c>
      <c r="B164" s="142" t="s">
        <v>458</v>
      </c>
      <c r="C164" s="16" t="s">
        <v>690</v>
      </c>
      <c r="D164" s="177" t="s">
        <v>466</v>
      </c>
      <c r="E164" s="16" t="s">
        <v>870</v>
      </c>
      <c r="F164" s="16" t="s">
        <v>608</v>
      </c>
      <c r="G164" s="16">
        <v>2011</v>
      </c>
      <c r="H164" s="20">
        <v>2020</v>
      </c>
      <c r="I164" s="118">
        <v>21240</v>
      </c>
      <c r="J164" s="51">
        <v>0</v>
      </c>
      <c r="K164" s="21">
        <v>21240</v>
      </c>
      <c r="L164" s="273"/>
      <c r="M164" s="259"/>
      <c r="N164" s="259"/>
      <c r="O164" s="259"/>
      <c r="P164" s="259"/>
      <c r="Q164" s="257">
        <f>[1]KURUMLAR!K483/4</f>
        <v>5310</v>
      </c>
      <c r="R164" s="48">
        <v>5310</v>
      </c>
      <c r="S164" s="48">
        <v>5310</v>
      </c>
      <c r="T164" s="48">
        <v>5310</v>
      </c>
    </row>
    <row r="165" spans="1:20" s="6" customFormat="1" ht="66" customHeight="1">
      <c r="A165" s="157">
        <v>163</v>
      </c>
      <c r="B165" s="142" t="s">
        <v>458</v>
      </c>
      <c r="C165" s="16" t="s">
        <v>690</v>
      </c>
      <c r="D165" s="177" t="s">
        <v>871</v>
      </c>
      <c r="E165" s="16" t="s">
        <v>23</v>
      </c>
      <c r="F165" s="16" t="s">
        <v>608</v>
      </c>
      <c r="G165" s="16">
        <v>2016</v>
      </c>
      <c r="H165" s="20">
        <v>2020</v>
      </c>
      <c r="I165" s="21">
        <v>254408</v>
      </c>
      <c r="J165" s="51">
        <v>234055</v>
      </c>
      <c r="K165" s="21">
        <v>0</v>
      </c>
      <c r="L165" s="273"/>
      <c r="M165" s="259"/>
      <c r="N165" s="259"/>
      <c r="O165" s="259"/>
      <c r="P165" s="259"/>
      <c r="Q165" s="257">
        <f>[1]KURUMLAR!K484/4</f>
        <v>0</v>
      </c>
      <c r="R165" s="48">
        <v>0</v>
      </c>
      <c r="S165" s="48">
        <v>0</v>
      </c>
      <c r="T165" s="48">
        <v>0</v>
      </c>
    </row>
    <row r="166" spans="1:20" s="6" customFormat="1" ht="66" customHeight="1">
      <c r="A166" s="157">
        <v>164</v>
      </c>
      <c r="B166" s="142" t="s">
        <v>458</v>
      </c>
      <c r="C166" s="16" t="s">
        <v>690</v>
      </c>
      <c r="D166" s="177" t="s">
        <v>467</v>
      </c>
      <c r="E166" s="16" t="s">
        <v>35</v>
      </c>
      <c r="F166" s="16" t="s">
        <v>608</v>
      </c>
      <c r="G166" s="16">
        <v>2016</v>
      </c>
      <c r="H166" s="20">
        <v>2020</v>
      </c>
      <c r="I166" s="21">
        <v>248781</v>
      </c>
      <c r="J166" s="61">
        <v>216439</v>
      </c>
      <c r="K166" s="21">
        <v>32342</v>
      </c>
      <c r="L166" s="273"/>
      <c r="M166" s="259"/>
      <c r="N166" s="259"/>
      <c r="O166" s="259"/>
      <c r="P166" s="259"/>
      <c r="Q166" s="257">
        <f>[1]KURUMLAR!K485/4</f>
        <v>8085.5</v>
      </c>
      <c r="R166" s="48">
        <v>8085.5</v>
      </c>
      <c r="S166" s="48">
        <v>8085.5</v>
      </c>
      <c r="T166" s="48">
        <v>8085.5</v>
      </c>
    </row>
    <row r="167" spans="1:20" s="6" customFormat="1" ht="66" customHeight="1">
      <c r="A167" s="154">
        <v>165</v>
      </c>
      <c r="B167" s="142" t="s">
        <v>458</v>
      </c>
      <c r="C167" s="16" t="s">
        <v>473</v>
      </c>
      <c r="D167" s="177" t="s">
        <v>468</v>
      </c>
      <c r="E167" s="16" t="s">
        <v>21</v>
      </c>
      <c r="F167" s="16" t="s">
        <v>608</v>
      </c>
      <c r="G167" s="16">
        <v>2017</v>
      </c>
      <c r="H167" s="20">
        <v>2020</v>
      </c>
      <c r="I167" s="21">
        <v>226053</v>
      </c>
      <c r="J167" s="51">
        <v>207968</v>
      </c>
      <c r="K167" s="21">
        <v>18084</v>
      </c>
      <c r="L167" s="273"/>
      <c r="M167" s="259"/>
      <c r="N167" s="259"/>
      <c r="O167" s="259"/>
      <c r="P167" s="259"/>
      <c r="Q167" s="257">
        <f>[1]KURUMLAR!K733/4</f>
        <v>4521</v>
      </c>
      <c r="R167" s="48">
        <v>4521</v>
      </c>
      <c r="S167" s="48">
        <v>4521</v>
      </c>
      <c r="T167" s="48">
        <v>4521</v>
      </c>
    </row>
    <row r="168" spans="1:20" s="13" customFormat="1" ht="72" customHeight="1">
      <c r="A168" s="157">
        <v>166</v>
      </c>
      <c r="B168" s="142" t="s">
        <v>546</v>
      </c>
      <c r="C168" s="16" t="s">
        <v>473</v>
      </c>
      <c r="D168" s="176" t="s">
        <v>872</v>
      </c>
      <c r="E168" s="15" t="s">
        <v>198</v>
      </c>
      <c r="F168" s="15" t="s">
        <v>608</v>
      </c>
      <c r="G168" s="15">
        <v>2018</v>
      </c>
      <c r="H168" s="15">
        <v>2020</v>
      </c>
      <c r="I168" s="34">
        <v>290000</v>
      </c>
      <c r="J168" s="34">
        <v>111400</v>
      </c>
      <c r="K168" s="34">
        <v>107900</v>
      </c>
      <c r="L168" s="34"/>
      <c r="M168" s="275"/>
      <c r="N168" s="275"/>
      <c r="O168" s="275"/>
      <c r="P168" s="275"/>
      <c r="Q168" s="257">
        <f>[1]KURUMLAR!K734/4</f>
        <v>26975</v>
      </c>
      <c r="R168" s="34">
        <v>26975</v>
      </c>
      <c r="S168" s="34">
        <v>26975</v>
      </c>
      <c r="T168" s="34">
        <v>26975</v>
      </c>
    </row>
    <row r="169" spans="1:20" s="13" customFormat="1" ht="72" customHeight="1">
      <c r="A169" s="157">
        <v>167</v>
      </c>
      <c r="B169" s="142" t="s">
        <v>546</v>
      </c>
      <c r="C169" s="16" t="s">
        <v>473</v>
      </c>
      <c r="D169" s="176" t="s">
        <v>873</v>
      </c>
      <c r="E169" s="15" t="s">
        <v>145</v>
      </c>
      <c r="F169" s="16" t="s">
        <v>874</v>
      </c>
      <c r="G169" s="15">
        <v>2018</v>
      </c>
      <c r="H169" s="15">
        <v>2020</v>
      </c>
      <c r="I169" s="34">
        <v>1</v>
      </c>
      <c r="J169" s="34">
        <v>0</v>
      </c>
      <c r="K169" s="34">
        <v>0</v>
      </c>
      <c r="L169" s="34"/>
      <c r="M169" s="275"/>
      <c r="N169" s="275"/>
      <c r="O169" s="275"/>
      <c r="P169" s="275"/>
      <c r="Q169" s="257">
        <f>[1]KURUMLAR!K735/4</f>
        <v>0</v>
      </c>
      <c r="R169" s="34">
        <v>0</v>
      </c>
      <c r="S169" s="34">
        <v>0</v>
      </c>
      <c r="T169" s="34">
        <v>0</v>
      </c>
    </row>
    <row r="170" spans="1:20" s="13" customFormat="1" ht="72" customHeight="1">
      <c r="A170" s="157">
        <v>168</v>
      </c>
      <c r="B170" s="142" t="s">
        <v>546</v>
      </c>
      <c r="C170" s="16" t="s">
        <v>473</v>
      </c>
      <c r="D170" s="176" t="s">
        <v>875</v>
      </c>
      <c r="E170" s="15"/>
      <c r="F170" s="16" t="s">
        <v>199</v>
      </c>
      <c r="G170" s="15">
        <v>2020</v>
      </c>
      <c r="H170" s="15">
        <v>2020</v>
      </c>
      <c r="I170" s="34">
        <v>15684679.369999999</v>
      </c>
      <c r="J170" s="34">
        <v>0</v>
      </c>
      <c r="K170" s="34">
        <v>1568467.94</v>
      </c>
      <c r="L170" s="34"/>
      <c r="M170" s="275"/>
      <c r="N170" s="275"/>
      <c r="O170" s="275"/>
      <c r="P170" s="275"/>
      <c r="Q170" s="257">
        <f>[1]KURUMLAR!K736/4</f>
        <v>392116.98499999999</v>
      </c>
      <c r="R170" s="34">
        <v>392116.98499999999</v>
      </c>
      <c r="S170" s="34">
        <v>392116.98499999999</v>
      </c>
      <c r="T170" s="34">
        <v>392116.98499999999</v>
      </c>
    </row>
    <row r="171" spans="1:20" s="13" customFormat="1" ht="72" customHeight="1">
      <c r="A171" s="154">
        <v>169</v>
      </c>
      <c r="B171" s="142" t="s">
        <v>546</v>
      </c>
      <c r="C171" s="16" t="s">
        <v>473</v>
      </c>
      <c r="D171" s="176" t="s">
        <v>876</v>
      </c>
      <c r="E171" s="15" t="s">
        <v>62</v>
      </c>
      <c r="F171" s="16" t="s">
        <v>608</v>
      </c>
      <c r="G171" s="15">
        <v>2018</v>
      </c>
      <c r="H171" s="15">
        <v>2020</v>
      </c>
      <c r="I171" s="34">
        <v>162104.60999999999</v>
      </c>
      <c r="J171" s="34">
        <v>49592.15</v>
      </c>
      <c r="K171" s="34">
        <v>112512.46</v>
      </c>
      <c r="L171" s="34"/>
      <c r="M171" s="275"/>
      <c r="N171" s="275"/>
      <c r="O171" s="275"/>
      <c r="P171" s="275"/>
      <c r="Q171" s="257">
        <f>[1]KURUMLAR!K737/4</f>
        <v>28128.115000000002</v>
      </c>
      <c r="R171" s="34">
        <v>28128.115000000002</v>
      </c>
      <c r="S171" s="34">
        <v>28128.115000000002</v>
      </c>
      <c r="T171" s="34">
        <v>28128.115000000002</v>
      </c>
    </row>
    <row r="172" spans="1:20" s="13" customFormat="1" ht="72" customHeight="1">
      <c r="A172" s="157">
        <v>170</v>
      </c>
      <c r="B172" s="142" t="s">
        <v>546</v>
      </c>
      <c r="C172" s="16" t="s">
        <v>473</v>
      </c>
      <c r="D172" s="176" t="s">
        <v>877</v>
      </c>
      <c r="E172" s="15" t="s">
        <v>62</v>
      </c>
      <c r="F172" s="16" t="s">
        <v>608</v>
      </c>
      <c r="G172" s="15">
        <v>2017</v>
      </c>
      <c r="H172" s="15">
        <v>2020</v>
      </c>
      <c r="I172" s="34">
        <v>64000</v>
      </c>
      <c r="J172" s="34">
        <v>32000</v>
      </c>
      <c r="K172" s="34">
        <v>32000</v>
      </c>
      <c r="L172" s="34"/>
      <c r="M172" s="275"/>
      <c r="N172" s="275"/>
      <c r="O172" s="275"/>
      <c r="P172" s="275"/>
      <c r="Q172" s="257">
        <f>[1]KURUMLAR!K738/4</f>
        <v>8000</v>
      </c>
      <c r="R172" s="34">
        <v>8000</v>
      </c>
      <c r="S172" s="34">
        <v>8000</v>
      </c>
      <c r="T172" s="34">
        <v>8000</v>
      </c>
    </row>
    <row r="173" spans="1:20" s="13" customFormat="1" ht="72" customHeight="1">
      <c r="A173" s="157">
        <v>171</v>
      </c>
      <c r="B173" s="142" t="s">
        <v>546</v>
      </c>
      <c r="C173" s="16" t="s">
        <v>473</v>
      </c>
      <c r="D173" s="176" t="s">
        <v>878</v>
      </c>
      <c r="E173" s="15" t="s">
        <v>62</v>
      </c>
      <c r="F173" s="16" t="s">
        <v>199</v>
      </c>
      <c r="G173" s="15">
        <v>2020</v>
      </c>
      <c r="H173" s="15">
        <v>2020</v>
      </c>
      <c r="I173" s="34">
        <v>1372000</v>
      </c>
      <c r="J173" s="34">
        <v>0</v>
      </c>
      <c r="K173" s="34">
        <v>1372000</v>
      </c>
      <c r="L173" s="34"/>
      <c r="M173" s="275"/>
      <c r="N173" s="275"/>
      <c r="O173" s="275"/>
      <c r="P173" s="275"/>
      <c r="Q173" s="257">
        <f>[1]KURUMLAR!K739/4</f>
        <v>343000</v>
      </c>
      <c r="R173" s="34">
        <v>343000</v>
      </c>
      <c r="S173" s="34">
        <v>343000</v>
      </c>
      <c r="T173" s="34">
        <v>343000</v>
      </c>
    </row>
    <row r="174" spans="1:20" s="13" customFormat="1" ht="72" customHeight="1">
      <c r="A174" s="157">
        <v>172</v>
      </c>
      <c r="B174" s="142" t="s">
        <v>546</v>
      </c>
      <c r="C174" s="16" t="s">
        <v>473</v>
      </c>
      <c r="D174" s="176" t="s">
        <v>879</v>
      </c>
      <c r="E174" s="15"/>
      <c r="F174" s="16" t="s">
        <v>880</v>
      </c>
      <c r="G174" s="15">
        <v>2020</v>
      </c>
      <c r="H174" s="15">
        <v>2020</v>
      </c>
      <c r="I174" s="34">
        <v>142927.62</v>
      </c>
      <c r="J174" s="34">
        <v>0</v>
      </c>
      <c r="K174" s="34">
        <v>42449.55</v>
      </c>
      <c r="L174" s="34"/>
      <c r="M174" s="275"/>
      <c r="N174" s="275"/>
      <c r="O174" s="275"/>
      <c r="P174" s="275"/>
      <c r="Q174" s="257">
        <f>[1]KURUMLAR!K740/4</f>
        <v>10612.387500000001</v>
      </c>
      <c r="R174" s="34">
        <v>10612.387500000001</v>
      </c>
      <c r="S174" s="34">
        <v>10612.387500000001</v>
      </c>
      <c r="T174" s="34">
        <v>10612.387500000001</v>
      </c>
    </row>
    <row r="175" spans="1:20" s="13" customFormat="1" ht="72" customHeight="1">
      <c r="A175" s="154">
        <v>173</v>
      </c>
      <c r="B175" s="142" t="s">
        <v>546</v>
      </c>
      <c r="C175" s="16" t="s">
        <v>473</v>
      </c>
      <c r="D175" s="176" t="s">
        <v>881</v>
      </c>
      <c r="E175" s="15"/>
      <c r="F175" s="16" t="s">
        <v>880</v>
      </c>
      <c r="G175" s="15">
        <v>2020</v>
      </c>
      <c r="H175" s="15">
        <v>2020</v>
      </c>
      <c r="I175" s="34">
        <v>700000</v>
      </c>
      <c r="J175" s="34">
        <v>0</v>
      </c>
      <c r="K175" s="34">
        <v>700000</v>
      </c>
      <c r="L175" s="34"/>
      <c r="M175" s="275"/>
      <c r="N175" s="275"/>
      <c r="O175" s="275"/>
      <c r="P175" s="275"/>
      <c r="Q175" s="257">
        <f>[1]KURUMLAR!K741/4</f>
        <v>175000</v>
      </c>
      <c r="R175" s="34">
        <v>175000</v>
      </c>
      <c r="S175" s="34">
        <v>175000</v>
      </c>
      <c r="T175" s="34">
        <v>175000</v>
      </c>
    </row>
    <row r="176" spans="1:20" s="13" customFormat="1" ht="72" customHeight="1">
      <c r="A176" s="157">
        <v>174</v>
      </c>
      <c r="B176" s="142" t="s">
        <v>546</v>
      </c>
      <c r="C176" s="16" t="s">
        <v>473</v>
      </c>
      <c r="D176" s="176" t="s">
        <v>882</v>
      </c>
      <c r="E176" s="15"/>
      <c r="F176" s="16" t="s">
        <v>883</v>
      </c>
      <c r="G176" s="15">
        <v>2020</v>
      </c>
      <c r="H176" s="15">
        <v>2020</v>
      </c>
      <c r="I176" s="34">
        <v>8829303</v>
      </c>
      <c r="J176" s="34">
        <v>0</v>
      </c>
      <c r="K176" s="34">
        <v>3430184.38</v>
      </c>
      <c r="L176" s="34"/>
      <c r="M176" s="275"/>
      <c r="N176" s="275"/>
      <c r="O176" s="275"/>
      <c r="P176" s="275"/>
      <c r="Q176" s="257">
        <f>[1]KURUMLAR!K742/4</f>
        <v>857546.09499999997</v>
      </c>
      <c r="R176" s="34">
        <v>857546.09499999997</v>
      </c>
      <c r="S176" s="34">
        <v>857546.09499999997</v>
      </c>
      <c r="T176" s="34">
        <v>857546.09499999997</v>
      </c>
    </row>
    <row r="177" spans="1:20" s="13" customFormat="1" ht="72" customHeight="1">
      <c r="A177" s="157">
        <v>175</v>
      </c>
      <c r="B177" s="142" t="s">
        <v>546</v>
      </c>
      <c r="C177" s="16" t="s">
        <v>473</v>
      </c>
      <c r="D177" s="176" t="s">
        <v>884</v>
      </c>
      <c r="E177" s="15" t="s">
        <v>14</v>
      </c>
      <c r="F177" s="16" t="s">
        <v>880</v>
      </c>
      <c r="G177" s="15">
        <v>2020</v>
      </c>
      <c r="H177" s="15">
        <v>2020</v>
      </c>
      <c r="I177" s="34">
        <v>16564033</v>
      </c>
      <c r="J177" s="34">
        <v>0</v>
      </c>
      <c r="K177" s="34">
        <v>1656403.3</v>
      </c>
      <c r="L177" s="34"/>
      <c r="M177" s="275"/>
      <c r="N177" s="275"/>
      <c r="O177" s="275"/>
      <c r="P177" s="275"/>
      <c r="Q177" s="257">
        <f>[1]KURUMLAR!K743/4</f>
        <v>414100.82500000001</v>
      </c>
      <c r="R177" s="34">
        <v>414100.82500000001</v>
      </c>
      <c r="S177" s="34">
        <v>414100.82500000001</v>
      </c>
      <c r="T177" s="34">
        <v>414100.82500000001</v>
      </c>
    </row>
    <row r="178" spans="1:20" s="13" customFormat="1" ht="72" customHeight="1">
      <c r="A178" s="157">
        <v>176</v>
      </c>
      <c r="B178" s="142" t="s">
        <v>546</v>
      </c>
      <c r="C178" s="16" t="s">
        <v>473</v>
      </c>
      <c r="D178" s="176" t="s">
        <v>885</v>
      </c>
      <c r="E178" s="15"/>
      <c r="F178" s="16" t="s">
        <v>886</v>
      </c>
      <c r="G178" s="15">
        <v>2020</v>
      </c>
      <c r="H178" s="15">
        <v>2020</v>
      </c>
      <c r="I178" s="34">
        <v>1279598.32</v>
      </c>
      <c r="J178" s="34">
        <v>0</v>
      </c>
      <c r="K178" s="34">
        <v>840000</v>
      </c>
      <c r="L178" s="34"/>
      <c r="M178" s="275"/>
      <c r="N178" s="275"/>
      <c r="O178" s="275"/>
      <c r="P178" s="275"/>
      <c r="Q178" s="257">
        <f>[1]KURUMLAR!K744/4</f>
        <v>210000</v>
      </c>
      <c r="R178" s="34">
        <v>210000</v>
      </c>
      <c r="S178" s="34">
        <v>210000</v>
      </c>
      <c r="T178" s="34">
        <v>210000</v>
      </c>
    </row>
    <row r="179" spans="1:20" s="13" customFormat="1" ht="72" customHeight="1">
      <c r="A179" s="154">
        <v>177</v>
      </c>
      <c r="B179" s="142" t="s">
        <v>546</v>
      </c>
      <c r="C179" s="16" t="s">
        <v>473</v>
      </c>
      <c r="D179" s="176" t="s">
        <v>887</v>
      </c>
      <c r="E179" s="15" t="s">
        <v>12</v>
      </c>
      <c r="F179" s="16" t="s">
        <v>199</v>
      </c>
      <c r="G179" s="15">
        <v>2020</v>
      </c>
      <c r="H179" s="15">
        <v>2020</v>
      </c>
      <c r="I179" s="34">
        <v>8587763.5</v>
      </c>
      <c r="J179" s="34">
        <v>0</v>
      </c>
      <c r="K179" s="34">
        <v>1288165</v>
      </c>
      <c r="L179" s="34"/>
      <c r="M179" s="275"/>
      <c r="N179" s="275"/>
      <c r="O179" s="275"/>
      <c r="P179" s="275"/>
      <c r="Q179" s="257">
        <f>[1]KURUMLAR!K745/4</f>
        <v>322041.25</v>
      </c>
      <c r="R179" s="34">
        <v>322041.25</v>
      </c>
      <c r="S179" s="34">
        <v>322041.25</v>
      </c>
      <c r="T179" s="34">
        <v>322041.25</v>
      </c>
    </row>
    <row r="180" spans="1:20" s="13" customFormat="1" ht="72" customHeight="1">
      <c r="A180" s="157">
        <v>178</v>
      </c>
      <c r="B180" s="142" t="s">
        <v>546</v>
      </c>
      <c r="C180" s="16" t="s">
        <v>473</v>
      </c>
      <c r="D180" s="176" t="s">
        <v>888</v>
      </c>
      <c r="E180" s="15"/>
      <c r="F180" s="16" t="s">
        <v>883</v>
      </c>
      <c r="G180" s="15">
        <v>2020</v>
      </c>
      <c r="H180" s="15">
        <v>2020</v>
      </c>
      <c r="I180" s="34">
        <v>13380451</v>
      </c>
      <c r="J180" s="34">
        <v>51800</v>
      </c>
      <c r="K180" s="34">
        <v>5318280</v>
      </c>
      <c r="L180" s="34"/>
      <c r="M180" s="275"/>
      <c r="N180" s="275"/>
      <c r="O180" s="275"/>
      <c r="P180" s="275"/>
      <c r="Q180" s="257">
        <f>[1]KURUMLAR!K746/4</f>
        <v>1329570</v>
      </c>
      <c r="R180" s="34">
        <v>1329570</v>
      </c>
      <c r="S180" s="34">
        <v>1329570</v>
      </c>
      <c r="T180" s="34">
        <v>1329570</v>
      </c>
    </row>
    <row r="181" spans="1:20" s="13" customFormat="1" ht="72" customHeight="1">
      <c r="A181" s="157">
        <v>179</v>
      </c>
      <c r="B181" s="142" t="s">
        <v>546</v>
      </c>
      <c r="C181" s="16" t="s">
        <v>473</v>
      </c>
      <c r="D181" s="176" t="s">
        <v>889</v>
      </c>
      <c r="E181" s="15" t="s">
        <v>62</v>
      </c>
      <c r="F181" s="16" t="s">
        <v>890</v>
      </c>
      <c r="G181" s="15">
        <v>2018</v>
      </c>
      <c r="H181" s="15">
        <v>2020</v>
      </c>
      <c r="I181" s="34">
        <v>4598580</v>
      </c>
      <c r="J181" s="34">
        <v>3813947.14</v>
      </c>
      <c r="K181" s="34">
        <v>0</v>
      </c>
      <c r="L181" s="34"/>
      <c r="M181" s="275"/>
      <c r="N181" s="275"/>
      <c r="O181" s="275"/>
      <c r="P181" s="275"/>
      <c r="Q181" s="257">
        <f>[1]KURUMLAR!K747/4</f>
        <v>0</v>
      </c>
      <c r="R181" s="34">
        <v>0</v>
      </c>
      <c r="S181" s="34">
        <v>0</v>
      </c>
      <c r="T181" s="34">
        <v>0</v>
      </c>
    </row>
    <row r="182" spans="1:20" s="13" customFormat="1" ht="72" customHeight="1">
      <c r="A182" s="157">
        <v>180</v>
      </c>
      <c r="B182" s="142" t="s">
        <v>546</v>
      </c>
      <c r="C182" s="16" t="s">
        <v>473</v>
      </c>
      <c r="D182" s="176" t="s">
        <v>891</v>
      </c>
      <c r="E182" s="15" t="s">
        <v>62</v>
      </c>
      <c r="F182" s="16" t="s">
        <v>71</v>
      </c>
      <c r="G182" s="15">
        <v>2019</v>
      </c>
      <c r="H182" s="15">
        <v>2020</v>
      </c>
      <c r="I182" s="34">
        <v>420000</v>
      </c>
      <c r="J182" s="34">
        <v>161090</v>
      </c>
      <c r="K182" s="34">
        <v>258909</v>
      </c>
      <c r="L182" s="34"/>
      <c r="M182" s="275"/>
      <c r="N182" s="275"/>
      <c r="O182" s="275"/>
      <c r="P182" s="275"/>
      <c r="Q182" s="257">
        <f>[1]KURUMLAR!K748/4</f>
        <v>64727.25</v>
      </c>
      <c r="R182" s="34">
        <v>64727.25</v>
      </c>
      <c r="S182" s="34">
        <v>64727.25</v>
      </c>
      <c r="T182" s="34">
        <v>64727.25</v>
      </c>
    </row>
    <row r="183" spans="1:20" s="13" customFormat="1" ht="72" customHeight="1">
      <c r="A183" s="154">
        <v>181</v>
      </c>
      <c r="B183" s="142" t="s">
        <v>546</v>
      </c>
      <c r="C183" s="16" t="s">
        <v>473</v>
      </c>
      <c r="D183" s="176" t="s">
        <v>892</v>
      </c>
      <c r="E183" s="15" t="s">
        <v>145</v>
      </c>
      <c r="F183" s="16" t="s">
        <v>880</v>
      </c>
      <c r="G183" s="15">
        <v>2019</v>
      </c>
      <c r="H183" s="15">
        <v>2020</v>
      </c>
      <c r="I183" s="34">
        <v>28463990.219999999</v>
      </c>
      <c r="J183" s="34">
        <v>5205421</v>
      </c>
      <c r="K183" s="34">
        <v>7115997.9800000004</v>
      </c>
      <c r="L183" s="34"/>
      <c r="M183" s="275"/>
      <c r="N183" s="275"/>
      <c r="O183" s="275"/>
      <c r="P183" s="275"/>
      <c r="Q183" s="257">
        <f>[1]KURUMLAR!K749/4</f>
        <v>1778999.4950000001</v>
      </c>
      <c r="R183" s="34">
        <v>1778999.4950000001</v>
      </c>
      <c r="S183" s="34">
        <v>1778999.4950000001</v>
      </c>
      <c r="T183" s="34">
        <v>1778999.4950000001</v>
      </c>
    </row>
    <row r="184" spans="1:20" s="13" customFormat="1" ht="72" customHeight="1">
      <c r="A184" s="157">
        <v>182</v>
      </c>
      <c r="B184" s="142" t="s">
        <v>546</v>
      </c>
      <c r="C184" s="16" t="s">
        <v>473</v>
      </c>
      <c r="D184" s="176" t="s">
        <v>893</v>
      </c>
      <c r="E184" s="15" t="s">
        <v>198</v>
      </c>
      <c r="F184" s="16" t="s">
        <v>608</v>
      </c>
      <c r="G184" s="15">
        <v>2017</v>
      </c>
      <c r="H184" s="15">
        <v>2020</v>
      </c>
      <c r="I184" s="34">
        <v>167000</v>
      </c>
      <c r="J184" s="34">
        <v>83500</v>
      </c>
      <c r="K184" s="34">
        <v>83500</v>
      </c>
      <c r="L184" s="34"/>
      <c r="M184" s="275"/>
      <c r="N184" s="275"/>
      <c r="O184" s="275"/>
      <c r="P184" s="275"/>
      <c r="Q184" s="257">
        <f>[1]KURUMLAR!K750/4</f>
        <v>20875</v>
      </c>
      <c r="R184" s="34">
        <v>20875</v>
      </c>
      <c r="S184" s="34">
        <v>20875</v>
      </c>
      <c r="T184" s="34">
        <v>20875</v>
      </c>
    </row>
    <row r="185" spans="1:20" s="13" customFormat="1" ht="72" customHeight="1">
      <c r="A185" s="157">
        <v>183</v>
      </c>
      <c r="B185" s="142" t="s">
        <v>546</v>
      </c>
      <c r="C185" s="16" t="s">
        <v>473</v>
      </c>
      <c r="D185" s="176" t="s">
        <v>894</v>
      </c>
      <c r="E185" s="15" t="s">
        <v>62</v>
      </c>
      <c r="F185" s="44" t="s">
        <v>895</v>
      </c>
      <c r="G185" s="15">
        <v>2016</v>
      </c>
      <c r="H185" s="15">
        <v>2020</v>
      </c>
      <c r="I185" s="34">
        <v>101000</v>
      </c>
      <c r="J185" s="34">
        <v>0</v>
      </c>
      <c r="K185" s="34">
        <v>101000</v>
      </c>
      <c r="L185" s="34"/>
      <c r="M185" s="275"/>
      <c r="N185" s="275"/>
      <c r="O185" s="275"/>
      <c r="P185" s="275"/>
      <c r="Q185" s="257">
        <f>[1]KURUMLAR!K751/4</f>
        <v>25250</v>
      </c>
      <c r="R185" s="34">
        <v>25250</v>
      </c>
      <c r="S185" s="34">
        <v>25250</v>
      </c>
      <c r="T185" s="34">
        <v>25250</v>
      </c>
    </row>
    <row r="186" spans="1:20" s="13" customFormat="1" ht="72" customHeight="1">
      <c r="A186" s="157">
        <v>184</v>
      </c>
      <c r="B186" s="142" t="s">
        <v>546</v>
      </c>
      <c r="C186" s="16" t="s">
        <v>473</v>
      </c>
      <c r="D186" s="176" t="s">
        <v>896</v>
      </c>
      <c r="E186" s="15" t="s">
        <v>62</v>
      </c>
      <c r="F186" s="44" t="s">
        <v>895</v>
      </c>
      <c r="G186" s="15">
        <v>2017</v>
      </c>
      <c r="H186" s="15">
        <v>2020</v>
      </c>
      <c r="I186" s="34">
        <v>4097633.26</v>
      </c>
      <c r="J186" s="34">
        <v>0</v>
      </c>
      <c r="K186" s="34">
        <v>4097633.26</v>
      </c>
      <c r="L186" s="34"/>
      <c r="M186" s="275"/>
      <c r="N186" s="275"/>
      <c r="O186" s="275"/>
      <c r="P186" s="275"/>
      <c r="Q186" s="257">
        <f>[1]KURUMLAR!K752/4</f>
        <v>1024408.3149999999</v>
      </c>
      <c r="R186" s="34">
        <v>1024408.3149999999</v>
      </c>
      <c r="S186" s="34">
        <v>1024408.3149999999</v>
      </c>
      <c r="T186" s="34">
        <v>1024408.3149999999</v>
      </c>
    </row>
    <row r="187" spans="1:20" s="13" customFormat="1" ht="72" customHeight="1">
      <c r="A187" s="154">
        <v>185</v>
      </c>
      <c r="B187" s="142" t="s">
        <v>546</v>
      </c>
      <c r="C187" s="16" t="s">
        <v>473</v>
      </c>
      <c r="D187" s="176" t="s">
        <v>897</v>
      </c>
      <c r="E187" s="15" t="s">
        <v>62</v>
      </c>
      <c r="F187" s="44" t="s">
        <v>608</v>
      </c>
      <c r="G187" s="15">
        <v>2018</v>
      </c>
      <c r="H187" s="15">
        <v>2020</v>
      </c>
      <c r="I187" s="34">
        <v>195750</v>
      </c>
      <c r="J187" s="34">
        <v>97875</v>
      </c>
      <c r="K187" s="34">
        <v>97875</v>
      </c>
      <c r="L187" s="34"/>
      <c r="M187" s="275"/>
      <c r="N187" s="275"/>
      <c r="O187" s="275"/>
      <c r="P187" s="275"/>
      <c r="Q187" s="257">
        <f>[1]KURUMLAR!K753/4</f>
        <v>24468.75</v>
      </c>
      <c r="R187" s="34">
        <v>24468.75</v>
      </c>
      <c r="S187" s="34">
        <v>24468.75</v>
      </c>
      <c r="T187" s="34">
        <v>24468.75</v>
      </c>
    </row>
    <row r="188" spans="1:20" s="13" customFormat="1" ht="72" customHeight="1">
      <c r="A188" s="157">
        <v>186</v>
      </c>
      <c r="B188" s="142" t="s">
        <v>546</v>
      </c>
      <c r="C188" s="16" t="s">
        <v>473</v>
      </c>
      <c r="D188" s="176" t="s">
        <v>898</v>
      </c>
      <c r="E188" s="15" t="s">
        <v>62</v>
      </c>
      <c r="F188" s="44" t="s">
        <v>608</v>
      </c>
      <c r="G188" s="15">
        <v>2019</v>
      </c>
      <c r="H188" s="15">
        <v>2020</v>
      </c>
      <c r="I188" s="34">
        <v>2160657</v>
      </c>
      <c r="J188" s="34">
        <v>0</v>
      </c>
      <c r="K188" s="34">
        <v>2160657</v>
      </c>
      <c r="L188" s="34"/>
      <c r="M188" s="275"/>
      <c r="N188" s="275"/>
      <c r="O188" s="275"/>
      <c r="P188" s="275"/>
      <c r="Q188" s="257">
        <f>[1]KURUMLAR!K754/4</f>
        <v>540164.25</v>
      </c>
      <c r="R188" s="34">
        <v>540164.25</v>
      </c>
      <c r="S188" s="34">
        <v>540164.25</v>
      </c>
      <c r="T188" s="34">
        <v>540164.25</v>
      </c>
    </row>
    <row r="189" spans="1:20" s="13" customFormat="1" ht="72" customHeight="1">
      <c r="A189" s="157">
        <v>187</v>
      </c>
      <c r="B189" s="142" t="s">
        <v>546</v>
      </c>
      <c r="C189" s="16" t="s">
        <v>473</v>
      </c>
      <c r="D189" s="176" t="s">
        <v>899</v>
      </c>
      <c r="E189" s="15" t="s">
        <v>62</v>
      </c>
      <c r="F189" s="44" t="s">
        <v>71</v>
      </c>
      <c r="G189" s="15">
        <v>2018</v>
      </c>
      <c r="H189" s="15">
        <v>2020</v>
      </c>
      <c r="I189" s="34">
        <v>74963786.230000004</v>
      </c>
      <c r="J189" s="34">
        <v>22203435.239999998</v>
      </c>
      <c r="K189" s="34">
        <v>50000000</v>
      </c>
      <c r="L189" s="34"/>
      <c r="M189" s="275"/>
      <c r="N189" s="275"/>
      <c r="O189" s="275"/>
      <c r="P189" s="275"/>
      <c r="Q189" s="257">
        <f>[1]KURUMLAR!K755/4</f>
        <v>12500000</v>
      </c>
      <c r="R189" s="34">
        <v>12500000</v>
      </c>
      <c r="S189" s="34">
        <v>12500000</v>
      </c>
      <c r="T189" s="34">
        <v>12500000</v>
      </c>
    </row>
    <row r="190" spans="1:20" s="12" customFormat="1" ht="72" customHeight="1">
      <c r="A190" s="157">
        <v>188</v>
      </c>
      <c r="B190" s="142" t="s">
        <v>571</v>
      </c>
      <c r="C190" s="16" t="s">
        <v>473</v>
      </c>
      <c r="D190" s="191" t="str">
        <f>UPPER("ÜÇ KATLI BÜYÜK İSTANBUL TÜNELİ")</f>
        <v>ÜÇ KATLI BÜYÜK İSTANBUL TÜNELİ</v>
      </c>
      <c r="E190" s="95" t="s">
        <v>74</v>
      </c>
      <c r="F190" s="96" t="s">
        <v>608</v>
      </c>
      <c r="G190" s="97">
        <v>2015</v>
      </c>
      <c r="H190" s="97">
        <v>2020</v>
      </c>
      <c r="I190" s="120">
        <v>103532000</v>
      </c>
      <c r="J190" s="120">
        <v>54303000</v>
      </c>
      <c r="K190" s="121">
        <v>1659000</v>
      </c>
      <c r="L190" s="122"/>
      <c r="M190" s="277"/>
      <c r="N190" s="277"/>
      <c r="O190" s="277"/>
      <c r="P190" s="277"/>
      <c r="Q190" s="257">
        <f>[1]KURUMLAR!K756/4</f>
        <v>414750</v>
      </c>
      <c r="R190" s="278">
        <v>414750</v>
      </c>
      <c r="S190" s="278">
        <v>414750</v>
      </c>
      <c r="T190" s="278">
        <v>414750</v>
      </c>
    </row>
    <row r="191" spans="1:20" s="12" customFormat="1" ht="72" customHeight="1">
      <c r="A191" s="154">
        <v>189</v>
      </c>
      <c r="B191" s="142" t="s">
        <v>571</v>
      </c>
      <c r="C191" s="16" t="s">
        <v>473</v>
      </c>
      <c r="D191" s="191" t="str">
        <f>UPPER("Ankara-İstanbul Sürat Demiryolu inşaat yapım müşavirlik,mühendislik ve kontrollük hizmeti")</f>
        <v>ANKARA-İSTANBUL SÜRAT DEMİRYOLU İNŞAAT YAPIM MÜŞAVİRLİK,MÜHENDİSLİK VE KONTROLLÜK HİZMETİ</v>
      </c>
      <c r="E191" s="279" t="s">
        <v>749</v>
      </c>
      <c r="F191" s="96" t="s">
        <v>750</v>
      </c>
      <c r="G191" s="280">
        <v>1975</v>
      </c>
      <c r="H191" s="97">
        <v>2022</v>
      </c>
      <c r="I191" s="127">
        <v>1238392000</v>
      </c>
      <c r="J191" s="127">
        <v>101858000</v>
      </c>
      <c r="K191" s="127">
        <v>4000</v>
      </c>
      <c r="L191" s="125"/>
      <c r="M191" s="277"/>
      <c r="N191" s="277"/>
      <c r="O191" s="277"/>
      <c r="P191" s="277"/>
      <c r="Q191" s="257">
        <f>[1]KURUMLAR!K757/4</f>
        <v>1000</v>
      </c>
      <c r="R191" s="281">
        <v>1000</v>
      </c>
      <c r="S191" s="281">
        <v>1000</v>
      </c>
      <c r="T191" s="281">
        <v>1000</v>
      </c>
    </row>
    <row r="192" spans="1:20" s="12" customFormat="1" ht="72" customHeight="1">
      <c r="A192" s="157">
        <v>190</v>
      </c>
      <c r="B192" s="142" t="s">
        <v>571</v>
      </c>
      <c r="C192" s="16" t="s">
        <v>473</v>
      </c>
      <c r="D192" s="192" t="str">
        <f>UPPER("'Gebze-Haydarpaşa,Sirkeci-Halkalı Banliyö Hattlarının İyileştirilmesi ve Demiryolu Boğaz Tüp Geçişi İnşaatı ")</f>
        <v xml:space="preserve">'GEBZE-HAYDARPAŞA,SİRKECİ-HALKALI BANLİYÖ HATTLARININ İYİLEŞTİRİLMESİ VE DEMİRYOLU BOĞAZ TÜP GEÇİŞİ İNŞAATI </v>
      </c>
      <c r="E192" s="95" t="s">
        <v>751</v>
      </c>
      <c r="F192" s="96" t="s">
        <v>750</v>
      </c>
      <c r="G192" s="282">
        <v>1998</v>
      </c>
      <c r="H192" s="97">
        <v>2021</v>
      </c>
      <c r="I192" s="127">
        <v>27527897000</v>
      </c>
      <c r="J192" s="127">
        <v>22356755000</v>
      </c>
      <c r="K192" s="127">
        <v>1297919000</v>
      </c>
      <c r="L192" s="125"/>
      <c r="M192" s="277"/>
      <c r="N192" s="277"/>
      <c r="O192" s="277"/>
      <c r="P192" s="277"/>
      <c r="Q192" s="257">
        <f>[1]KURUMLAR!K758/4</f>
        <v>324479750</v>
      </c>
      <c r="R192" s="281">
        <v>324479750</v>
      </c>
      <c r="S192" s="281">
        <v>324479750</v>
      </c>
      <c r="T192" s="281">
        <v>324479750</v>
      </c>
    </row>
    <row r="193" spans="1:20" s="12" customFormat="1" ht="72" customHeight="1">
      <c r="A193" s="157">
        <v>191</v>
      </c>
      <c r="B193" s="142" t="s">
        <v>571</v>
      </c>
      <c r="C193" s="16" t="s">
        <v>473</v>
      </c>
      <c r="D193" s="193" t="str">
        <f>UPPER("'Atatürk ve Sabiha Gökçen Havalimanlarına Demiryolu Bağlantıları    ")</f>
        <v xml:space="preserve">'ATATÜRK VE SABİHA GÖKÇEN HAVALİMANLARINA DEMİRYOLU BAĞLANTILARI    </v>
      </c>
      <c r="E193" s="283" t="s">
        <v>74</v>
      </c>
      <c r="F193" s="96" t="s">
        <v>752</v>
      </c>
      <c r="G193" s="284">
        <v>2007</v>
      </c>
      <c r="H193" s="129">
        <v>2022</v>
      </c>
      <c r="I193" s="285">
        <v>1589382000</v>
      </c>
      <c r="J193" s="131">
        <v>1087484000</v>
      </c>
      <c r="K193" s="131">
        <v>329124000</v>
      </c>
      <c r="L193" s="125"/>
      <c r="M193" s="277"/>
      <c r="N193" s="277"/>
      <c r="O193" s="277"/>
      <c r="P193" s="277"/>
      <c r="Q193" s="257">
        <f>[1]KURUMLAR!K759/4</f>
        <v>82281000</v>
      </c>
      <c r="R193" s="281">
        <v>82281000</v>
      </c>
      <c r="S193" s="281">
        <v>82281000</v>
      </c>
      <c r="T193" s="281">
        <v>82281000</v>
      </c>
    </row>
    <row r="194" spans="1:20" s="12" customFormat="1" ht="47.1" customHeight="1">
      <c r="A194" s="157">
        <v>192</v>
      </c>
      <c r="B194" s="142" t="s">
        <v>571</v>
      </c>
      <c r="C194" s="16" t="s">
        <v>473</v>
      </c>
      <c r="D194" s="191" t="str">
        <f>UPPER("Bakırköy - Bahçelievler - Kirazlı Metro  ")</f>
        <v xml:space="preserve">BAKIRKÖY - BAHÇELİEVLER - KİRAZLI METRO  </v>
      </c>
      <c r="E194" s="286" t="s">
        <v>74</v>
      </c>
      <c r="F194" s="96" t="s">
        <v>750</v>
      </c>
      <c r="G194" s="97">
        <v>2013</v>
      </c>
      <c r="H194" s="97">
        <v>2022</v>
      </c>
      <c r="I194" s="127">
        <v>2422476000</v>
      </c>
      <c r="J194" s="127">
        <v>818256000</v>
      </c>
      <c r="K194" s="127">
        <v>482215000</v>
      </c>
      <c r="L194" s="125"/>
      <c r="M194" s="277"/>
      <c r="N194" s="277"/>
      <c r="O194" s="277"/>
      <c r="P194" s="277"/>
      <c r="Q194" s="257">
        <f>[1]KURUMLAR!K760/4</f>
        <v>120553750</v>
      </c>
      <c r="R194" s="281">
        <v>120553750</v>
      </c>
      <c r="S194" s="281">
        <v>120553750</v>
      </c>
      <c r="T194" s="281">
        <v>120553750</v>
      </c>
    </row>
    <row r="195" spans="1:20" s="12" customFormat="1" ht="47.1" customHeight="1">
      <c r="A195" s="154">
        <v>193</v>
      </c>
      <c r="B195" s="142" t="s">
        <v>571</v>
      </c>
      <c r="C195" s="16" t="s">
        <v>473</v>
      </c>
      <c r="D195" s="191" t="str">
        <f>UPPER("Yenikapı-İncirli-Sefaköy Metro Hattı")</f>
        <v>YENİKAPI-İNCİRLİ-SEFAKÖY METRO HATTI</v>
      </c>
      <c r="E195" s="286" t="s">
        <v>74</v>
      </c>
      <c r="F195" s="96" t="s">
        <v>199</v>
      </c>
      <c r="G195" s="280">
        <v>2015</v>
      </c>
      <c r="H195" s="97">
        <v>2023</v>
      </c>
      <c r="I195" s="127">
        <v>5237466000</v>
      </c>
      <c r="J195" s="120">
        <v>0</v>
      </c>
      <c r="K195" s="127">
        <v>20000</v>
      </c>
      <c r="L195" s="125"/>
      <c r="M195" s="277"/>
      <c r="N195" s="277"/>
      <c r="O195" s="277"/>
      <c r="P195" s="277"/>
      <c r="Q195" s="257">
        <f>[1]KURUMLAR!K761/4</f>
        <v>5000</v>
      </c>
      <c r="R195" s="281">
        <v>5000</v>
      </c>
      <c r="S195" s="281">
        <v>5000</v>
      </c>
      <c r="T195" s="281">
        <v>5000</v>
      </c>
    </row>
    <row r="196" spans="1:20" s="12" customFormat="1" ht="47.1" customHeight="1">
      <c r="A196" s="157">
        <v>194</v>
      </c>
      <c r="B196" s="142" t="s">
        <v>571</v>
      </c>
      <c r="C196" s="16" t="s">
        <v>473</v>
      </c>
      <c r="D196" s="191" t="str">
        <f>UPPER("'İstanbul Yeni Havalimanı Raylı Sistem Bağlantıları")</f>
        <v>'İSTANBUL YENİ HAVALİMANI RAYLI SİSTEM BAĞLANTILARI</v>
      </c>
      <c r="E196" s="286" t="s">
        <v>74</v>
      </c>
      <c r="F196" s="96" t="s">
        <v>750</v>
      </c>
      <c r="G196" s="280">
        <v>2016</v>
      </c>
      <c r="H196" s="97">
        <v>2022</v>
      </c>
      <c r="I196" s="127">
        <v>17035039</v>
      </c>
      <c r="J196" s="127">
        <v>5793320</v>
      </c>
      <c r="K196" s="127">
        <v>2473996</v>
      </c>
      <c r="L196" s="125"/>
      <c r="M196" s="277"/>
      <c r="N196" s="277"/>
      <c r="O196" s="277"/>
      <c r="P196" s="277"/>
      <c r="Q196" s="257">
        <f>[1]KURUMLAR!K762/4</f>
        <v>618499</v>
      </c>
      <c r="R196" s="281">
        <v>618499</v>
      </c>
      <c r="S196" s="281">
        <v>618499</v>
      </c>
      <c r="T196" s="281">
        <v>618499</v>
      </c>
    </row>
    <row r="197" spans="1:20" s="12" customFormat="1" ht="47.1" customHeight="1">
      <c r="A197" s="157">
        <v>195</v>
      </c>
      <c r="B197" s="142" t="s">
        <v>571</v>
      </c>
      <c r="C197" s="16" t="s">
        <v>473</v>
      </c>
      <c r="D197" s="191" t="s">
        <v>753</v>
      </c>
      <c r="E197" s="286" t="s">
        <v>74</v>
      </c>
      <c r="F197" s="96" t="s">
        <v>750</v>
      </c>
      <c r="G197" s="280">
        <v>2017</v>
      </c>
      <c r="H197" s="97">
        <v>2020</v>
      </c>
      <c r="I197" s="127">
        <v>1434580000</v>
      </c>
      <c r="J197" s="127">
        <v>254700000</v>
      </c>
      <c r="K197" s="127">
        <v>137105000</v>
      </c>
      <c r="L197" s="125"/>
      <c r="M197" s="277"/>
      <c r="N197" s="277"/>
      <c r="O197" s="277"/>
      <c r="P197" s="277"/>
      <c r="Q197" s="257">
        <f>[1]KURUMLAR!K763/4</f>
        <v>34276250</v>
      </c>
      <c r="R197" s="281">
        <v>34276250</v>
      </c>
      <c r="S197" s="281">
        <v>34276250</v>
      </c>
      <c r="T197" s="281">
        <v>34276250</v>
      </c>
    </row>
    <row r="198" spans="1:20" s="12" customFormat="1" ht="47.1" customHeight="1">
      <c r="A198" s="157">
        <v>196</v>
      </c>
      <c r="B198" s="142" t="s">
        <v>543</v>
      </c>
      <c r="C198" s="16" t="s">
        <v>690</v>
      </c>
      <c r="D198" s="186" t="s">
        <v>781</v>
      </c>
      <c r="E198" s="22" t="s">
        <v>782</v>
      </c>
      <c r="F198" s="26" t="s">
        <v>783</v>
      </c>
      <c r="G198" s="23">
        <v>43831</v>
      </c>
      <c r="H198" s="23">
        <v>44196</v>
      </c>
      <c r="I198" s="36">
        <v>144000</v>
      </c>
      <c r="J198" s="37" t="s">
        <v>459</v>
      </c>
      <c r="K198" s="36">
        <f>I198</f>
        <v>144000</v>
      </c>
      <c r="L198" s="36"/>
      <c r="M198" s="287" t="s">
        <v>1483</v>
      </c>
      <c r="N198" s="277"/>
      <c r="O198" s="277"/>
      <c r="P198" s="277"/>
      <c r="Q198" s="257">
        <f>[1]KURUMLAR!K486/4</f>
        <v>36000</v>
      </c>
      <c r="R198" s="288">
        <v>36000</v>
      </c>
      <c r="S198" s="288">
        <v>36000</v>
      </c>
      <c r="T198" s="288">
        <v>36000</v>
      </c>
    </row>
    <row r="199" spans="1:20" s="12" customFormat="1" ht="47.1" customHeight="1">
      <c r="A199" s="154">
        <v>197</v>
      </c>
      <c r="B199" s="142" t="s">
        <v>543</v>
      </c>
      <c r="C199" s="16" t="s">
        <v>690</v>
      </c>
      <c r="D199" s="186" t="s">
        <v>784</v>
      </c>
      <c r="E199" s="22" t="s">
        <v>785</v>
      </c>
      <c r="F199" s="26" t="s">
        <v>786</v>
      </c>
      <c r="G199" s="23">
        <v>43831</v>
      </c>
      <c r="H199" s="23">
        <v>44196</v>
      </c>
      <c r="I199" s="36">
        <v>3280000</v>
      </c>
      <c r="J199" s="37" t="s">
        <v>459</v>
      </c>
      <c r="K199" s="36">
        <f>I199</f>
        <v>3280000</v>
      </c>
      <c r="L199" s="36"/>
      <c r="M199" s="287" t="s">
        <v>1483</v>
      </c>
      <c r="N199" s="277"/>
      <c r="O199" s="277"/>
      <c r="P199" s="277"/>
      <c r="Q199" s="257">
        <f>[1]KURUMLAR!K487/4</f>
        <v>820000</v>
      </c>
      <c r="R199" s="288">
        <v>820000</v>
      </c>
      <c r="S199" s="288">
        <v>820000</v>
      </c>
      <c r="T199" s="288">
        <v>820000</v>
      </c>
    </row>
    <row r="200" spans="1:20" s="12" customFormat="1" ht="47.1" customHeight="1">
      <c r="A200" s="157">
        <v>198</v>
      </c>
      <c r="B200" s="142" t="s">
        <v>543</v>
      </c>
      <c r="C200" s="16" t="s">
        <v>690</v>
      </c>
      <c r="D200" s="186" t="s">
        <v>544</v>
      </c>
      <c r="E200" s="22" t="s">
        <v>787</v>
      </c>
      <c r="F200" s="26" t="s">
        <v>788</v>
      </c>
      <c r="G200" s="23">
        <v>43831</v>
      </c>
      <c r="H200" s="23">
        <v>44196</v>
      </c>
      <c r="I200" s="36">
        <v>3009750</v>
      </c>
      <c r="J200" s="37" t="s">
        <v>459</v>
      </c>
      <c r="K200" s="36">
        <f>I200</f>
        <v>3009750</v>
      </c>
      <c r="L200" s="36"/>
      <c r="M200" s="287" t="s">
        <v>1484</v>
      </c>
      <c r="N200" s="277"/>
      <c r="O200" s="277"/>
      <c r="P200" s="277"/>
      <c r="Q200" s="257">
        <f>[1]KURUMLAR!K488/4</f>
        <v>752437.5</v>
      </c>
      <c r="R200" s="288">
        <v>752437.5</v>
      </c>
      <c r="S200" s="288">
        <v>752437.5</v>
      </c>
      <c r="T200" s="288">
        <v>752437.5</v>
      </c>
    </row>
    <row r="201" spans="1:20" s="12" customFormat="1" ht="47.1" customHeight="1">
      <c r="A201" s="157">
        <v>199</v>
      </c>
      <c r="B201" s="142" t="s">
        <v>543</v>
      </c>
      <c r="C201" s="16" t="s">
        <v>690</v>
      </c>
      <c r="D201" s="186" t="s">
        <v>789</v>
      </c>
      <c r="E201" s="22" t="s">
        <v>790</v>
      </c>
      <c r="F201" s="26" t="s">
        <v>791</v>
      </c>
      <c r="G201" s="23">
        <v>43831</v>
      </c>
      <c r="H201" s="23">
        <v>44196</v>
      </c>
      <c r="I201" s="36">
        <v>595000</v>
      </c>
      <c r="J201" s="37" t="s">
        <v>459</v>
      </c>
      <c r="K201" s="36">
        <f>I201</f>
        <v>595000</v>
      </c>
      <c r="L201" s="36"/>
      <c r="M201" s="287" t="s">
        <v>1484</v>
      </c>
      <c r="N201" s="277"/>
      <c r="O201" s="277"/>
      <c r="P201" s="277"/>
      <c r="Q201" s="257">
        <f>[1]KURUMLAR!K489/4</f>
        <v>148750</v>
      </c>
      <c r="R201" s="288">
        <v>148750</v>
      </c>
      <c r="S201" s="288">
        <v>148750</v>
      </c>
      <c r="T201" s="288">
        <v>148750</v>
      </c>
    </row>
    <row r="202" spans="1:20" s="12" customFormat="1" ht="47.1" customHeight="1">
      <c r="A202" s="157">
        <v>200</v>
      </c>
      <c r="B202" s="142" t="s">
        <v>543</v>
      </c>
      <c r="C202" s="16" t="s">
        <v>690</v>
      </c>
      <c r="D202" s="186" t="s">
        <v>792</v>
      </c>
      <c r="E202" s="22" t="s">
        <v>793</v>
      </c>
      <c r="F202" s="26" t="s">
        <v>545</v>
      </c>
      <c r="G202" s="23">
        <v>43831</v>
      </c>
      <c r="H202" s="23">
        <v>44196</v>
      </c>
      <c r="I202" s="36">
        <v>1825000</v>
      </c>
      <c r="J202" s="37" t="s">
        <v>459</v>
      </c>
      <c r="K202" s="36">
        <f>I202</f>
        <v>1825000</v>
      </c>
      <c r="L202" s="36"/>
      <c r="M202" s="287" t="s">
        <v>1484</v>
      </c>
      <c r="N202" s="277"/>
      <c r="O202" s="277"/>
      <c r="P202" s="277"/>
      <c r="Q202" s="257">
        <f>[1]KURUMLAR!K490/4</f>
        <v>456250</v>
      </c>
      <c r="R202" s="288">
        <v>456250</v>
      </c>
      <c r="S202" s="288">
        <v>456250</v>
      </c>
      <c r="T202" s="288">
        <v>456250</v>
      </c>
    </row>
    <row r="203" spans="1:20" s="11" customFormat="1" ht="47.1" customHeight="1">
      <c r="A203" s="154">
        <v>201</v>
      </c>
      <c r="B203" s="142" t="s">
        <v>601</v>
      </c>
      <c r="C203" s="16" t="s">
        <v>690</v>
      </c>
      <c r="D203" s="187" t="s">
        <v>1309</v>
      </c>
      <c r="E203" s="22" t="s">
        <v>1310</v>
      </c>
      <c r="F203" s="22" t="s">
        <v>678</v>
      </c>
      <c r="G203" s="33">
        <v>43831</v>
      </c>
      <c r="H203" s="91">
        <v>44196</v>
      </c>
      <c r="I203" s="55">
        <v>150000</v>
      </c>
      <c r="J203" s="50"/>
      <c r="K203" s="55">
        <v>150000</v>
      </c>
      <c r="L203" s="40"/>
      <c r="M203" s="289" t="s">
        <v>1485</v>
      </c>
      <c r="N203" s="256"/>
      <c r="O203" s="256"/>
      <c r="P203" s="256"/>
      <c r="Q203" s="257">
        <f>[1]KURUMLAR!K491/4</f>
        <v>37500</v>
      </c>
      <c r="R203" s="40">
        <v>37500</v>
      </c>
      <c r="S203" s="40">
        <v>37500</v>
      </c>
      <c r="T203" s="40">
        <v>37500</v>
      </c>
    </row>
    <row r="204" spans="1:20" s="11" customFormat="1" ht="47.1" customHeight="1">
      <c r="A204" s="157">
        <v>202</v>
      </c>
      <c r="B204" s="142" t="s">
        <v>601</v>
      </c>
      <c r="C204" s="16" t="s">
        <v>690</v>
      </c>
      <c r="D204" s="187" t="s">
        <v>1309</v>
      </c>
      <c r="E204" s="22" t="s">
        <v>1311</v>
      </c>
      <c r="F204" s="22" t="s">
        <v>71</v>
      </c>
      <c r="G204" s="23">
        <v>43831</v>
      </c>
      <c r="H204" s="52">
        <v>44196</v>
      </c>
      <c r="I204" s="55">
        <v>150000</v>
      </c>
      <c r="J204" s="34"/>
      <c r="K204" s="55">
        <v>150000</v>
      </c>
      <c r="L204" s="21"/>
      <c r="M204" s="290" t="s">
        <v>1486</v>
      </c>
      <c r="N204" s="256"/>
      <c r="O204" s="256"/>
      <c r="P204" s="256"/>
      <c r="Q204" s="257">
        <f>[1]KURUMLAR!K492/4</f>
        <v>37500</v>
      </c>
      <c r="R204" s="39">
        <v>37500</v>
      </c>
      <c r="S204" s="39">
        <v>37500</v>
      </c>
      <c r="T204" s="39">
        <v>37500</v>
      </c>
    </row>
    <row r="205" spans="1:20" s="11" customFormat="1" ht="47.1" customHeight="1">
      <c r="A205" s="157">
        <v>203</v>
      </c>
      <c r="B205" s="142" t="s">
        <v>601</v>
      </c>
      <c r="C205" s="16" t="s">
        <v>690</v>
      </c>
      <c r="D205" s="187" t="s">
        <v>1312</v>
      </c>
      <c r="E205" s="22" t="s">
        <v>1313</v>
      </c>
      <c r="F205" s="22" t="s">
        <v>1314</v>
      </c>
      <c r="G205" s="23">
        <v>43831</v>
      </c>
      <c r="H205" s="52">
        <v>44196</v>
      </c>
      <c r="I205" s="55">
        <v>2000000</v>
      </c>
      <c r="J205" s="34"/>
      <c r="K205" s="55">
        <v>2000000</v>
      </c>
      <c r="L205" s="21"/>
      <c r="M205" s="290" t="s">
        <v>1487</v>
      </c>
      <c r="N205" s="256"/>
      <c r="O205" s="256"/>
      <c r="P205" s="256"/>
      <c r="Q205" s="257">
        <f>[1]KURUMLAR!K493/4</f>
        <v>500000</v>
      </c>
      <c r="R205" s="39">
        <v>500000</v>
      </c>
      <c r="S205" s="39">
        <v>500000</v>
      </c>
      <c r="T205" s="39">
        <v>500000</v>
      </c>
    </row>
    <row r="206" spans="1:20" s="11" customFormat="1" ht="47.1" customHeight="1">
      <c r="A206" s="157">
        <v>204</v>
      </c>
      <c r="B206" s="142" t="s">
        <v>601</v>
      </c>
      <c r="C206" s="16" t="s">
        <v>690</v>
      </c>
      <c r="D206" s="187" t="s">
        <v>1312</v>
      </c>
      <c r="E206" s="22" t="s">
        <v>1313</v>
      </c>
      <c r="F206" s="22" t="s">
        <v>1315</v>
      </c>
      <c r="G206" s="23">
        <v>43831</v>
      </c>
      <c r="H206" s="52">
        <v>44196</v>
      </c>
      <c r="I206" s="55">
        <v>1275000</v>
      </c>
      <c r="J206" s="50"/>
      <c r="K206" s="55">
        <v>1275000</v>
      </c>
      <c r="L206" s="21"/>
      <c r="M206" s="290" t="s">
        <v>1487</v>
      </c>
      <c r="N206" s="256"/>
      <c r="O206" s="256"/>
      <c r="P206" s="256"/>
      <c r="Q206" s="257">
        <f>[1]KURUMLAR!K494/4</f>
        <v>318750</v>
      </c>
      <c r="R206" s="39">
        <v>318750</v>
      </c>
      <c r="S206" s="39">
        <v>318750</v>
      </c>
      <c r="T206" s="39">
        <v>318750</v>
      </c>
    </row>
    <row r="207" spans="1:20" s="11" customFormat="1" ht="47.1" customHeight="1">
      <c r="A207" s="154">
        <v>205</v>
      </c>
      <c r="B207" s="142" t="s">
        <v>601</v>
      </c>
      <c r="C207" s="16" t="s">
        <v>690</v>
      </c>
      <c r="D207" s="187" t="s">
        <v>73</v>
      </c>
      <c r="E207" s="22" t="s">
        <v>1316</v>
      </c>
      <c r="F207" s="22" t="s">
        <v>199</v>
      </c>
      <c r="G207" s="23">
        <v>43831</v>
      </c>
      <c r="H207" s="52">
        <v>44196</v>
      </c>
      <c r="I207" s="55">
        <v>100000</v>
      </c>
      <c r="J207" s="50"/>
      <c r="K207" s="55">
        <v>100000</v>
      </c>
      <c r="L207" s="21"/>
      <c r="M207" s="291" t="s">
        <v>1486</v>
      </c>
      <c r="N207" s="256"/>
      <c r="O207" s="256"/>
      <c r="P207" s="256"/>
      <c r="Q207" s="257">
        <f>[1]KURUMLAR!K495/4</f>
        <v>25000</v>
      </c>
      <c r="R207" s="39">
        <v>25000</v>
      </c>
      <c r="S207" s="39">
        <v>25000</v>
      </c>
      <c r="T207" s="39">
        <v>25000</v>
      </c>
    </row>
    <row r="208" spans="1:20" s="11" customFormat="1" ht="47.1" customHeight="1">
      <c r="A208" s="157">
        <v>206</v>
      </c>
      <c r="B208" s="142" t="s">
        <v>601</v>
      </c>
      <c r="C208" s="16" t="s">
        <v>690</v>
      </c>
      <c r="D208" s="187" t="s">
        <v>73</v>
      </c>
      <c r="E208" s="22" t="s">
        <v>1317</v>
      </c>
      <c r="F208" s="22" t="s">
        <v>199</v>
      </c>
      <c r="G208" s="23">
        <v>43831</v>
      </c>
      <c r="H208" s="52">
        <v>44196</v>
      </c>
      <c r="I208" s="55">
        <v>400000</v>
      </c>
      <c r="J208" s="50"/>
      <c r="K208" s="55">
        <v>400000</v>
      </c>
      <c r="L208" s="21"/>
      <c r="M208" s="291" t="s">
        <v>1488</v>
      </c>
      <c r="N208" s="256"/>
      <c r="O208" s="256"/>
      <c r="P208" s="256"/>
      <c r="Q208" s="257">
        <f>[1]KURUMLAR!K496/4</f>
        <v>100000</v>
      </c>
      <c r="R208" s="39">
        <v>100000</v>
      </c>
      <c r="S208" s="39">
        <v>100000</v>
      </c>
      <c r="T208" s="39">
        <v>100000</v>
      </c>
    </row>
    <row r="209" spans="1:20" s="11" customFormat="1" ht="47.1" customHeight="1">
      <c r="A209" s="157">
        <v>207</v>
      </c>
      <c r="B209" s="142" t="s">
        <v>601</v>
      </c>
      <c r="C209" s="16" t="s">
        <v>690</v>
      </c>
      <c r="D209" s="187" t="s">
        <v>73</v>
      </c>
      <c r="E209" s="22" t="s">
        <v>1317</v>
      </c>
      <c r="F209" s="22" t="s">
        <v>71</v>
      </c>
      <c r="G209" s="23">
        <v>43831</v>
      </c>
      <c r="H209" s="52">
        <v>44196</v>
      </c>
      <c r="I209" s="55">
        <v>260000</v>
      </c>
      <c r="J209" s="50">
        <v>84000.56</v>
      </c>
      <c r="K209" s="55">
        <v>260000</v>
      </c>
      <c r="L209" s="21"/>
      <c r="M209" s="290" t="s">
        <v>1486</v>
      </c>
      <c r="N209" s="256"/>
      <c r="O209" s="256"/>
      <c r="P209" s="256"/>
      <c r="Q209" s="257">
        <f>[1]KURUMLAR!K497/4</f>
        <v>65000</v>
      </c>
      <c r="R209" s="39">
        <v>65000</v>
      </c>
      <c r="S209" s="39">
        <v>65000</v>
      </c>
      <c r="T209" s="39">
        <v>65000</v>
      </c>
    </row>
    <row r="210" spans="1:20" s="11" customFormat="1" ht="47.1" customHeight="1">
      <c r="A210" s="157">
        <v>208</v>
      </c>
      <c r="B210" s="142" t="s">
        <v>601</v>
      </c>
      <c r="C210" s="16" t="s">
        <v>690</v>
      </c>
      <c r="D210" s="187" t="s">
        <v>1318</v>
      </c>
      <c r="E210" s="22" t="s">
        <v>1317</v>
      </c>
      <c r="F210" s="22" t="s">
        <v>612</v>
      </c>
      <c r="G210" s="23">
        <v>43831</v>
      </c>
      <c r="H210" s="52">
        <v>44196</v>
      </c>
      <c r="I210" s="55">
        <v>95000</v>
      </c>
      <c r="J210" s="50"/>
      <c r="K210" s="55">
        <v>95000</v>
      </c>
      <c r="L210" s="21"/>
      <c r="M210" s="290" t="s">
        <v>1489</v>
      </c>
      <c r="N210" s="256"/>
      <c r="O210" s="256"/>
      <c r="P210" s="256"/>
      <c r="Q210" s="257">
        <f>[1]KURUMLAR!K498/4</f>
        <v>23750</v>
      </c>
      <c r="R210" s="39">
        <v>23750</v>
      </c>
      <c r="S210" s="39">
        <v>23750</v>
      </c>
      <c r="T210" s="39">
        <v>23750</v>
      </c>
    </row>
    <row r="211" spans="1:20" s="6" customFormat="1" ht="47.1" customHeight="1">
      <c r="A211" s="154">
        <v>209</v>
      </c>
      <c r="B211" s="142" t="s">
        <v>456</v>
      </c>
      <c r="C211" s="15" t="s">
        <v>94</v>
      </c>
      <c r="D211" s="175" t="s">
        <v>407</v>
      </c>
      <c r="E211" s="15" t="s">
        <v>741</v>
      </c>
      <c r="F211" s="15" t="s">
        <v>408</v>
      </c>
      <c r="G211" s="33">
        <v>42881</v>
      </c>
      <c r="H211" s="54">
        <v>43873</v>
      </c>
      <c r="I211" s="35">
        <v>61000000</v>
      </c>
      <c r="J211" s="35">
        <v>59917695.759999998</v>
      </c>
      <c r="K211" s="35">
        <v>1000000</v>
      </c>
      <c r="L211" s="35"/>
      <c r="M211" s="25" t="s">
        <v>1490</v>
      </c>
      <c r="N211" s="259"/>
      <c r="O211" s="259" t="s">
        <v>1491</v>
      </c>
      <c r="P211" s="259"/>
      <c r="Q211" s="257">
        <f>[1]KURUMLAR!K499/4</f>
        <v>250000</v>
      </c>
      <c r="R211" s="35">
        <v>250000</v>
      </c>
      <c r="S211" s="35">
        <v>250000</v>
      </c>
      <c r="T211" s="35">
        <v>250000</v>
      </c>
    </row>
    <row r="212" spans="1:20" s="6" customFormat="1" ht="47.1" customHeight="1">
      <c r="A212" s="157">
        <v>210</v>
      </c>
      <c r="B212" s="142" t="s">
        <v>456</v>
      </c>
      <c r="C212" s="15" t="s">
        <v>94</v>
      </c>
      <c r="D212" s="175" t="s">
        <v>409</v>
      </c>
      <c r="E212" s="15" t="s">
        <v>732</v>
      </c>
      <c r="F212" s="15" t="s">
        <v>803</v>
      </c>
      <c r="G212" s="23">
        <v>42999</v>
      </c>
      <c r="H212" s="52">
        <v>44147</v>
      </c>
      <c r="I212" s="35">
        <v>47000000</v>
      </c>
      <c r="J212" s="35">
        <v>45802351.280000001</v>
      </c>
      <c r="K212" s="35">
        <v>15000000</v>
      </c>
      <c r="L212" s="35"/>
      <c r="M212" s="25" t="s">
        <v>1492</v>
      </c>
      <c r="N212" s="259"/>
      <c r="O212" s="259" t="s">
        <v>1491</v>
      </c>
      <c r="P212" s="259"/>
      <c r="Q212" s="257">
        <f>[1]KURUMLAR!K500/4</f>
        <v>3750000</v>
      </c>
      <c r="R212" s="35">
        <v>3750000</v>
      </c>
      <c r="S212" s="35">
        <v>3750000</v>
      </c>
      <c r="T212" s="35">
        <v>3750000</v>
      </c>
    </row>
    <row r="213" spans="1:20" s="6" customFormat="1" ht="47.1" customHeight="1">
      <c r="A213" s="157">
        <v>211</v>
      </c>
      <c r="B213" s="142" t="s">
        <v>456</v>
      </c>
      <c r="C213" s="15" t="s">
        <v>94</v>
      </c>
      <c r="D213" s="175" t="s">
        <v>410</v>
      </c>
      <c r="E213" s="15" t="s">
        <v>755</v>
      </c>
      <c r="F213" s="15" t="s">
        <v>411</v>
      </c>
      <c r="G213" s="16">
        <v>2016</v>
      </c>
      <c r="H213" s="20">
        <v>2020</v>
      </c>
      <c r="I213" s="35">
        <v>4500000</v>
      </c>
      <c r="J213" s="35">
        <v>0</v>
      </c>
      <c r="K213" s="35">
        <v>3000000</v>
      </c>
      <c r="L213" s="35"/>
      <c r="M213" s="25" t="s">
        <v>1493</v>
      </c>
      <c r="N213" s="259"/>
      <c r="O213" s="259" t="s">
        <v>1491</v>
      </c>
      <c r="P213" s="259"/>
      <c r="Q213" s="257">
        <f>[1]KURUMLAR!K501/4</f>
        <v>750000</v>
      </c>
      <c r="R213" s="35">
        <v>750000</v>
      </c>
      <c r="S213" s="35">
        <v>750000</v>
      </c>
      <c r="T213" s="35">
        <v>750000</v>
      </c>
    </row>
    <row r="214" spans="1:20" s="6" customFormat="1" ht="47.1" customHeight="1">
      <c r="A214" s="157">
        <v>212</v>
      </c>
      <c r="B214" s="142" t="s">
        <v>456</v>
      </c>
      <c r="C214" s="15" t="s">
        <v>94</v>
      </c>
      <c r="D214" s="175" t="s">
        <v>804</v>
      </c>
      <c r="E214" s="15" t="s">
        <v>732</v>
      </c>
      <c r="F214" s="15" t="s">
        <v>805</v>
      </c>
      <c r="G214" s="23">
        <v>42906</v>
      </c>
      <c r="H214" s="20">
        <v>2021</v>
      </c>
      <c r="I214" s="35">
        <v>98000000</v>
      </c>
      <c r="J214" s="35">
        <v>69282093.959999993</v>
      </c>
      <c r="K214" s="35">
        <v>15000000</v>
      </c>
      <c r="L214" s="35"/>
      <c r="M214" s="25" t="s">
        <v>1494</v>
      </c>
      <c r="N214" s="259"/>
      <c r="O214" s="259" t="s">
        <v>1491</v>
      </c>
      <c r="P214" s="259"/>
      <c r="Q214" s="257">
        <f>[1]KURUMLAR!K502/4</f>
        <v>3750000</v>
      </c>
      <c r="R214" s="35">
        <v>3750000</v>
      </c>
      <c r="S214" s="35">
        <v>3750000</v>
      </c>
      <c r="T214" s="35">
        <v>3750000</v>
      </c>
    </row>
    <row r="215" spans="1:20" s="6" customFormat="1" ht="47.1" customHeight="1">
      <c r="A215" s="154">
        <v>213</v>
      </c>
      <c r="B215" s="142" t="s">
        <v>456</v>
      </c>
      <c r="C215" s="15" t="s">
        <v>94</v>
      </c>
      <c r="D215" s="175" t="s">
        <v>413</v>
      </c>
      <c r="E215" s="15" t="s">
        <v>732</v>
      </c>
      <c r="F215" s="15" t="s">
        <v>414</v>
      </c>
      <c r="G215" s="16">
        <v>2017</v>
      </c>
      <c r="H215" s="20">
        <v>2021</v>
      </c>
      <c r="I215" s="35">
        <v>40000000</v>
      </c>
      <c r="J215" s="35">
        <v>0</v>
      </c>
      <c r="K215" s="35">
        <v>1000000</v>
      </c>
      <c r="L215" s="35"/>
      <c r="M215" s="25" t="s">
        <v>1495</v>
      </c>
      <c r="N215" s="259"/>
      <c r="O215" s="259" t="s">
        <v>1496</v>
      </c>
      <c r="P215" s="259"/>
      <c r="Q215" s="257">
        <f>[1]KURUMLAR!K503/4</f>
        <v>250000</v>
      </c>
      <c r="R215" s="35">
        <v>250000</v>
      </c>
      <c r="S215" s="35">
        <v>250000</v>
      </c>
      <c r="T215" s="35">
        <v>250000</v>
      </c>
    </row>
    <row r="216" spans="1:20" s="6" customFormat="1" ht="47.1" customHeight="1">
      <c r="A216" s="157">
        <v>214</v>
      </c>
      <c r="B216" s="142" t="s">
        <v>456</v>
      </c>
      <c r="C216" s="15" t="s">
        <v>94</v>
      </c>
      <c r="D216" s="175" t="s">
        <v>415</v>
      </c>
      <c r="E216" s="15" t="s">
        <v>732</v>
      </c>
      <c r="F216" s="15" t="s">
        <v>416</v>
      </c>
      <c r="G216" s="16">
        <v>2018</v>
      </c>
      <c r="H216" s="20">
        <v>2022</v>
      </c>
      <c r="I216" s="35">
        <v>8000000</v>
      </c>
      <c r="J216" s="35">
        <v>0</v>
      </c>
      <c r="K216" s="35">
        <v>2000</v>
      </c>
      <c r="L216" s="35"/>
      <c r="M216" s="25" t="s">
        <v>1495</v>
      </c>
      <c r="N216" s="259"/>
      <c r="O216" s="259" t="s">
        <v>1496</v>
      </c>
      <c r="P216" s="259"/>
      <c r="Q216" s="257">
        <f>[1]KURUMLAR!K504/4</f>
        <v>500</v>
      </c>
      <c r="R216" s="35">
        <v>500</v>
      </c>
      <c r="S216" s="35">
        <v>500</v>
      </c>
      <c r="T216" s="35">
        <v>500</v>
      </c>
    </row>
    <row r="217" spans="1:20" s="6" customFormat="1" ht="47.1" customHeight="1">
      <c r="A217" s="157">
        <v>215</v>
      </c>
      <c r="B217" s="142" t="s">
        <v>456</v>
      </c>
      <c r="C217" s="15" t="s">
        <v>94</v>
      </c>
      <c r="D217" s="175" t="s">
        <v>455</v>
      </c>
      <c r="E217" s="15" t="s">
        <v>732</v>
      </c>
      <c r="F217" s="15" t="s">
        <v>806</v>
      </c>
      <c r="G217" s="16">
        <v>2018</v>
      </c>
      <c r="H217" s="20">
        <v>2021</v>
      </c>
      <c r="I217" s="35">
        <v>25000000</v>
      </c>
      <c r="J217" s="35">
        <v>0</v>
      </c>
      <c r="K217" s="35">
        <v>3000000</v>
      </c>
      <c r="L217" s="35"/>
      <c r="M217" s="25" t="s">
        <v>1495</v>
      </c>
      <c r="N217" s="259"/>
      <c r="O217" s="259" t="s">
        <v>1496</v>
      </c>
      <c r="P217" s="259"/>
      <c r="Q217" s="257">
        <f>[1]KURUMLAR!K505/4</f>
        <v>750000</v>
      </c>
      <c r="R217" s="35">
        <v>750000</v>
      </c>
      <c r="S217" s="35">
        <v>750000</v>
      </c>
      <c r="T217" s="35">
        <v>750000</v>
      </c>
    </row>
    <row r="218" spans="1:20" s="6" customFormat="1" ht="47.1" customHeight="1">
      <c r="A218" s="157">
        <v>216</v>
      </c>
      <c r="B218" s="142" t="s">
        <v>456</v>
      </c>
      <c r="C218" s="15" t="s">
        <v>94</v>
      </c>
      <c r="D218" s="175" t="s">
        <v>807</v>
      </c>
      <c r="E218" s="15" t="s">
        <v>808</v>
      </c>
      <c r="F218" s="15" t="s">
        <v>419</v>
      </c>
      <c r="G218" s="16">
        <v>2018</v>
      </c>
      <c r="H218" s="20">
        <v>2022</v>
      </c>
      <c r="I218" s="35">
        <v>95000000</v>
      </c>
      <c r="J218" s="35">
        <v>0</v>
      </c>
      <c r="K218" s="35">
        <v>2000</v>
      </c>
      <c r="L218" s="35"/>
      <c r="M218" s="25" t="s">
        <v>1495</v>
      </c>
      <c r="N218" s="259"/>
      <c r="O218" s="259" t="s">
        <v>1496</v>
      </c>
      <c r="P218" s="259"/>
      <c r="Q218" s="257">
        <f>[1]KURUMLAR!K506/4</f>
        <v>500</v>
      </c>
      <c r="R218" s="35">
        <v>500</v>
      </c>
      <c r="S218" s="35">
        <v>500</v>
      </c>
      <c r="T218" s="35">
        <v>500</v>
      </c>
    </row>
    <row r="219" spans="1:20" s="6" customFormat="1" ht="47.1" customHeight="1">
      <c r="A219" s="154">
        <v>217</v>
      </c>
      <c r="B219" s="142" t="s">
        <v>456</v>
      </c>
      <c r="C219" s="15" t="s">
        <v>94</v>
      </c>
      <c r="D219" s="175" t="s">
        <v>422</v>
      </c>
      <c r="E219" s="15" t="s">
        <v>809</v>
      </c>
      <c r="F219" s="15" t="s">
        <v>423</v>
      </c>
      <c r="G219" s="23">
        <v>42839</v>
      </c>
      <c r="H219" s="52">
        <v>43894</v>
      </c>
      <c r="I219" s="35">
        <v>32000000</v>
      </c>
      <c r="J219" s="35">
        <v>33864543.390000001</v>
      </c>
      <c r="K219" s="35">
        <v>7000000</v>
      </c>
      <c r="L219" s="35"/>
      <c r="M219" s="25" t="s">
        <v>1497</v>
      </c>
      <c r="N219" s="259"/>
      <c r="O219" s="259" t="s">
        <v>1496</v>
      </c>
      <c r="P219" s="259"/>
      <c r="Q219" s="257">
        <f>[1]KURUMLAR!K507/4</f>
        <v>1750000</v>
      </c>
      <c r="R219" s="35">
        <v>1750000</v>
      </c>
      <c r="S219" s="35">
        <v>1750000</v>
      </c>
      <c r="T219" s="35">
        <v>1750000</v>
      </c>
    </row>
    <row r="220" spans="1:20" s="6" customFormat="1" ht="47.1" customHeight="1">
      <c r="A220" s="157">
        <v>218</v>
      </c>
      <c r="B220" s="142" t="s">
        <v>456</v>
      </c>
      <c r="C220" s="15" t="s">
        <v>94</v>
      </c>
      <c r="D220" s="175" t="s">
        <v>420</v>
      </c>
      <c r="E220" s="15" t="s">
        <v>732</v>
      </c>
      <c r="F220" s="15" t="s">
        <v>421</v>
      </c>
      <c r="G220" s="16">
        <v>2012</v>
      </c>
      <c r="H220" s="20">
        <v>2020</v>
      </c>
      <c r="I220" s="35">
        <v>24000000</v>
      </c>
      <c r="J220" s="35">
        <v>0</v>
      </c>
      <c r="K220" s="35">
        <v>4000000</v>
      </c>
      <c r="L220" s="35"/>
      <c r="M220" s="25" t="s">
        <v>1495</v>
      </c>
      <c r="N220" s="259"/>
      <c r="O220" s="259" t="s">
        <v>1496</v>
      </c>
      <c r="P220" s="259"/>
      <c r="Q220" s="257">
        <f>[1]KURUMLAR!K508/4</f>
        <v>1000000</v>
      </c>
      <c r="R220" s="35">
        <v>1000000</v>
      </c>
      <c r="S220" s="35">
        <v>1000000</v>
      </c>
      <c r="T220" s="35">
        <v>1000000</v>
      </c>
    </row>
    <row r="221" spans="1:20" s="6" customFormat="1" ht="47.1" customHeight="1">
      <c r="A221" s="157">
        <v>219</v>
      </c>
      <c r="B221" s="142" t="s">
        <v>456</v>
      </c>
      <c r="C221" s="15" t="s">
        <v>94</v>
      </c>
      <c r="D221" s="175" t="s">
        <v>424</v>
      </c>
      <c r="E221" s="15" t="s">
        <v>810</v>
      </c>
      <c r="F221" s="15" t="s">
        <v>425</v>
      </c>
      <c r="G221" s="23">
        <v>43611</v>
      </c>
      <c r="H221" s="52">
        <v>44013</v>
      </c>
      <c r="I221" s="35">
        <v>12000000</v>
      </c>
      <c r="J221" s="35">
        <v>4303298.8600000003</v>
      </c>
      <c r="K221" s="35">
        <v>8000000</v>
      </c>
      <c r="L221" s="35"/>
      <c r="M221" s="25" t="s">
        <v>1498</v>
      </c>
      <c r="N221" s="259"/>
      <c r="O221" s="259" t="s">
        <v>1496</v>
      </c>
      <c r="P221" s="259"/>
      <c r="Q221" s="257">
        <f>[1]KURUMLAR!K509/4</f>
        <v>2000000</v>
      </c>
      <c r="R221" s="35">
        <v>2000000</v>
      </c>
      <c r="S221" s="35">
        <v>2000000</v>
      </c>
      <c r="T221" s="35">
        <v>2000000</v>
      </c>
    </row>
    <row r="222" spans="1:20" s="6" customFormat="1" ht="47.1" customHeight="1">
      <c r="A222" s="157">
        <v>220</v>
      </c>
      <c r="B222" s="142" t="s">
        <v>456</v>
      </c>
      <c r="C222" s="15" t="s">
        <v>94</v>
      </c>
      <c r="D222" s="175" t="s">
        <v>443</v>
      </c>
      <c r="E222" s="15" t="s">
        <v>21</v>
      </c>
      <c r="F222" s="15" t="s">
        <v>444</v>
      </c>
      <c r="G222" s="16">
        <v>2018</v>
      </c>
      <c r="H222" s="20">
        <v>2022</v>
      </c>
      <c r="I222" s="35">
        <v>1850000</v>
      </c>
      <c r="J222" s="35">
        <v>0</v>
      </c>
      <c r="K222" s="35">
        <v>900000</v>
      </c>
      <c r="L222" s="35">
        <v>1500000</v>
      </c>
      <c r="M222" s="25" t="s">
        <v>1493</v>
      </c>
      <c r="N222" s="259"/>
      <c r="O222" s="259" t="s">
        <v>1496</v>
      </c>
      <c r="P222" s="259"/>
      <c r="Q222" s="257">
        <f>[1]KURUMLAR!K510/4</f>
        <v>225000</v>
      </c>
      <c r="R222" s="35">
        <v>225000</v>
      </c>
      <c r="S222" s="35">
        <v>225000</v>
      </c>
      <c r="T222" s="35">
        <v>225000</v>
      </c>
    </row>
    <row r="223" spans="1:20" s="6" customFormat="1" ht="47.1" customHeight="1">
      <c r="A223" s="154">
        <v>221</v>
      </c>
      <c r="B223" s="142" t="s">
        <v>456</v>
      </c>
      <c r="C223" s="15" t="s">
        <v>94</v>
      </c>
      <c r="D223" s="175" t="s">
        <v>440</v>
      </c>
      <c r="E223" s="15" t="s">
        <v>811</v>
      </c>
      <c r="F223" s="15" t="s">
        <v>441</v>
      </c>
      <c r="G223" s="16">
        <v>2017</v>
      </c>
      <c r="H223" s="20">
        <v>2020</v>
      </c>
      <c r="I223" s="35">
        <v>15000000</v>
      </c>
      <c r="J223" s="35">
        <v>0</v>
      </c>
      <c r="K223" s="35">
        <v>9000000</v>
      </c>
      <c r="L223" s="35"/>
      <c r="M223" s="25" t="s">
        <v>1495</v>
      </c>
      <c r="N223" s="259"/>
      <c r="O223" s="259" t="s">
        <v>1491</v>
      </c>
      <c r="P223" s="259"/>
      <c r="Q223" s="257">
        <f>[1]KURUMLAR!K511/4</f>
        <v>2250000</v>
      </c>
      <c r="R223" s="35">
        <v>2250000</v>
      </c>
      <c r="S223" s="35">
        <v>2250000</v>
      </c>
      <c r="T223" s="35">
        <v>2250000</v>
      </c>
    </row>
    <row r="224" spans="1:20" s="6" customFormat="1" ht="47.1" customHeight="1">
      <c r="A224" s="157">
        <v>222</v>
      </c>
      <c r="B224" s="142" t="s">
        <v>456</v>
      </c>
      <c r="C224" s="15" t="s">
        <v>94</v>
      </c>
      <c r="D224" s="175" t="s">
        <v>442</v>
      </c>
      <c r="E224" s="15" t="s">
        <v>811</v>
      </c>
      <c r="F224" s="15" t="s">
        <v>371</v>
      </c>
      <c r="G224" s="23">
        <v>43554</v>
      </c>
      <c r="H224" s="52">
        <v>44290</v>
      </c>
      <c r="I224" s="35">
        <v>40000000</v>
      </c>
      <c r="J224" s="35">
        <v>0</v>
      </c>
      <c r="K224" s="35">
        <v>15000000</v>
      </c>
      <c r="L224" s="35"/>
      <c r="M224" s="25" t="s">
        <v>1499</v>
      </c>
      <c r="N224" s="259"/>
      <c r="O224" s="259" t="s">
        <v>1496</v>
      </c>
      <c r="P224" s="259"/>
      <c r="Q224" s="257">
        <f>[1]KURUMLAR!K512/4</f>
        <v>3750000</v>
      </c>
      <c r="R224" s="35">
        <v>3750000</v>
      </c>
      <c r="S224" s="35">
        <v>3750000</v>
      </c>
      <c r="T224" s="35">
        <v>3750000</v>
      </c>
    </row>
    <row r="225" spans="1:20" s="6" customFormat="1" ht="47.1" customHeight="1">
      <c r="A225" s="157">
        <v>223</v>
      </c>
      <c r="B225" s="142" t="s">
        <v>456</v>
      </c>
      <c r="C225" s="15" t="s">
        <v>94</v>
      </c>
      <c r="D225" s="175" t="s">
        <v>426</v>
      </c>
      <c r="E225" s="15" t="s">
        <v>812</v>
      </c>
      <c r="F225" s="15" t="s">
        <v>813</v>
      </c>
      <c r="G225" s="16">
        <v>2015</v>
      </c>
      <c r="H225" s="20">
        <v>2021</v>
      </c>
      <c r="I225" s="35">
        <v>32000000</v>
      </c>
      <c r="J225" s="35">
        <v>0</v>
      </c>
      <c r="K225" s="35">
        <v>2000</v>
      </c>
      <c r="L225" s="35"/>
      <c r="M225" s="25" t="s">
        <v>1500</v>
      </c>
      <c r="N225" s="259"/>
      <c r="O225" s="259" t="s">
        <v>1496</v>
      </c>
      <c r="P225" s="259"/>
      <c r="Q225" s="257">
        <f>[1]KURUMLAR!K513/4</f>
        <v>500</v>
      </c>
      <c r="R225" s="35">
        <v>500</v>
      </c>
      <c r="S225" s="35">
        <v>500</v>
      </c>
      <c r="T225" s="35">
        <v>500</v>
      </c>
    </row>
    <row r="226" spans="1:20" s="6" customFormat="1" ht="47.1" customHeight="1">
      <c r="A226" s="157">
        <v>224</v>
      </c>
      <c r="B226" s="142" t="s">
        <v>456</v>
      </c>
      <c r="C226" s="15" t="s">
        <v>94</v>
      </c>
      <c r="D226" s="175" t="s">
        <v>427</v>
      </c>
      <c r="E226" s="15" t="s">
        <v>732</v>
      </c>
      <c r="F226" s="15" t="s">
        <v>428</v>
      </c>
      <c r="G226" s="16">
        <v>2015</v>
      </c>
      <c r="H226" s="20">
        <v>2022</v>
      </c>
      <c r="I226" s="35">
        <v>38000000</v>
      </c>
      <c r="J226" s="35">
        <v>0</v>
      </c>
      <c r="K226" s="35">
        <v>2500000</v>
      </c>
      <c r="L226" s="35"/>
      <c r="M226" s="25" t="s">
        <v>1495</v>
      </c>
      <c r="N226" s="259"/>
      <c r="O226" s="259" t="s">
        <v>1496</v>
      </c>
      <c r="P226" s="259"/>
      <c r="Q226" s="257">
        <f>[1]KURUMLAR!K514/4</f>
        <v>625000</v>
      </c>
      <c r="R226" s="35">
        <v>625000</v>
      </c>
      <c r="S226" s="35">
        <v>625000</v>
      </c>
      <c r="T226" s="35">
        <v>625000</v>
      </c>
    </row>
    <row r="227" spans="1:20" s="6" customFormat="1" ht="47.1" customHeight="1">
      <c r="A227" s="154">
        <v>225</v>
      </c>
      <c r="B227" s="142" t="s">
        <v>456</v>
      </c>
      <c r="C227" s="15" t="s">
        <v>94</v>
      </c>
      <c r="D227" s="175" t="s">
        <v>412</v>
      </c>
      <c r="E227" s="15" t="s">
        <v>814</v>
      </c>
      <c r="F227" s="15" t="s">
        <v>815</v>
      </c>
      <c r="G227" s="16">
        <v>2016</v>
      </c>
      <c r="H227" s="20">
        <v>2022</v>
      </c>
      <c r="I227" s="35">
        <v>45000000</v>
      </c>
      <c r="J227" s="35">
        <v>0</v>
      </c>
      <c r="K227" s="35">
        <v>2000</v>
      </c>
      <c r="L227" s="35"/>
      <c r="M227" s="25" t="s">
        <v>1495</v>
      </c>
      <c r="N227" s="259"/>
      <c r="O227" s="259" t="s">
        <v>1491</v>
      </c>
      <c r="P227" s="259"/>
      <c r="Q227" s="257">
        <f>[1]KURUMLAR!K515/4</f>
        <v>500</v>
      </c>
      <c r="R227" s="35">
        <v>500</v>
      </c>
      <c r="S227" s="35">
        <v>500</v>
      </c>
      <c r="T227" s="35">
        <v>500</v>
      </c>
    </row>
    <row r="228" spans="1:20" s="6" customFormat="1" ht="47.1" customHeight="1">
      <c r="A228" s="157">
        <v>226</v>
      </c>
      <c r="B228" s="142" t="s">
        <v>456</v>
      </c>
      <c r="C228" s="15" t="s">
        <v>94</v>
      </c>
      <c r="D228" s="175" t="s">
        <v>429</v>
      </c>
      <c r="E228" s="15" t="s">
        <v>816</v>
      </c>
      <c r="F228" s="15" t="s">
        <v>430</v>
      </c>
      <c r="G228" s="16">
        <v>2016</v>
      </c>
      <c r="H228" s="20">
        <v>2021</v>
      </c>
      <c r="I228" s="35">
        <v>31000000</v>
      </c>
      <c r="J228" s="35">
        <v>0</v>
      </c>
      <c r="K228" s="35">
        <v>5000000</v>
      </c>
      <c r="L228" s="35"/>
      <c r="M228" s="25" t="s">
        <v>1495</v>
      </c>
      <c r="N228" s="259"/>
      <c r="O228" s="259" t="s">
        <v>1491</v>
      </c>
      <c r="P228" s="259"/>
      <c r="Q228" s="257">
        <f>[1]KURUMLAR!K516/4</f>
        <v>1250000</v>
      </c>
      <c r="R228" s="35">
        <v>1250000</v>
      </c>
      <c r="S228" s="35">
        <v>1250000</v>
      </c>
      <c r="T228" s="35">
        <v>1250000</v>
      </c>
    </row>
    <row r="229" spans="1:20" s="6" customFormat="1" ht="47.1" customHeight="1">
      <c r="A229" s="157">
        <v>227</v>
      </c>
      <c r="B229" s="142" t="s">
        <v>456</v>
      </c>
      <c r="C229" s="15" t="s">
        <v>94</v>
      </c>
      <c r="D229" s="175" t="s">
        <v>431</v>
      </c>
      <c r="E229" s="15" t="s">
        <v>23</v>
      </c>
      <c r="F229" s="15" t="s">
        <v>430</v>
      </c>
      <c r="G229" s="23">
        <v>43611</v>
      </c>
      <c r="H229" s="52">
        <v>44063</v>
      </c>
      <c r="I229" s="35">
        <v>30000000</v>
      </c>
      <c r="J229" s="35">
        <v>16340648.880000001</v>
      </c>
      <c r="K229" s="35">
        <v>10000000</v>
      </c>
      <c r="L229" s="35"/>
      <c r="M229" s="25" t="s">
        <v>1501</v>
      </c>
      <c r="N229" s="259"/>
      <c r="O229" s="259" t="s">
        <v>1496</v>
      </c>
      <c r="P229" s="259"/>
      <c r="Q229" s="257">
        <f>[1]KURUMLAR!K517/4</f>
        <v>2500000</v>
      </c>
      <c r="R229" s="35">
        <v>2500000</v>
      </c>
      <c r="S229" s="35">
        <v>2500000</v>
      </c>
      <c r="T229" s="35">
        <v>2500000</v>
      </c>
    </row>
    <row r="230" spans="1:20" s="6" customFormat="1" ht="47.1" customHeight="1">
      <c r="A230" s="157">
        <v>228</v>
      </c>
      <c r="B230" s="142" t="s">
        <v>456</v>
      </c>
      <c r="C230" s="15" t="s">
        <v>94</v>
      </c>
      <c r="D230" s="175" t="s">
        <v>432</v>
      </c>
      <c r="E230" s="15" t="s">
        <v>23</v>
      </c>
      <c r="F230" s="15" t="s">
        <v>433</v>
      </c>
      <c r="G230" s="16">
        <v>2016</v>
      </c>
      <c r="H230" s="20">
        <v>2021</v>
      </c>
      <c r="I230" s="35">
        <v>1800000</v>
      </c>
      <c r="J230" s="35">
        <v>0</v>
      </c>
      <c r="K230" s="35">
        <v>200000</v>
      </c>
      <c r="L230" s="35"/>
      <c r="M230" s="25" t="s">
        <v>1493</v>
      </c>
      <c r="N230" s="259"/>
      <c r="O230" s="259" t="s">
        <v>1496</v>
      </c>
      <c r="P230" s="259"/>
      <c r="Q230" s="257">
        <f>[1]KURUMLAR!K518/4</f>
        <v>50000</v>
      </c>
      <c r="R230" s="35">
        <v>50000</v>
      </c>
      <c r="S230" s="35">
        <v>50000</v>
      </c>
      <c r="T230" s="35">
        <v>50000</v>
      </c>
    </row>
    <row r="231" spans="1:20" s="6" customFormat="1" ht="47.1" customHeight="1">
      <c r="A231" s="154">
        <v>229</v>
      </c>
      <c r="B231" s="142" t="s">
        <v>456</v>
      </c>
      <c r="C231" s="15" t="s">
        <v>94</v>
      </c>
      <c r="D231" s="175" t="s">
        <v>434</v>
      </c>
      <c r="E231" s="15" t="s">
        <v>732</v>
      </c>
      <c r="F231" s="15" t="s">
        <v>435</v>
      </c>
      <c r="G231" s="16">
        <v>2017</v>
      </c>
      <c r="H231" s="20">
        <v>2021</v>
      </c>
      <c r="I231" s="35">
        <v>65000000</v>
      </c>
      <c r="J231" s="35">
        <v>0</v>
      </c>
      <c r="K231" s="35">
        <v>20000000</v>
      </c>
      <c r="L231" s="35"/>
      <c r="M231" s="25" t="s">
        <v>1500</v>
      </c>
      <c r="N231" s="259"/>
      <c r="O231" s="259" t="s">
        <v>1496</v>
      </c>
      <c r="P231" s="259"/>
      <c r="Q231" s="257">
        <f>[1]KURUMLAR!K519/4</f>
        <v>5000000</v>
      </c>
      <c r="R231" s="35">
        <v>5000000</v>
      </c>
      <c r="S231" s="35">
        <v>5000000</v>
      </c>
      <c r="T231" s="35">
        <v>5000000</v>
      </c>
    </row>
    <row r="232" spans="1:20" s="6" customFormat="1" ht="47.1" customHeight="1">
      <c r="A232" s="157">
        <v>230</v>
      </c>
      <c r="B232" s="142" t="s">
        <v>456</v>
      </c>
      <c r="C232" s="15" t="s">
        <v>94</v>
      </c>
      <c r="D232" s="175" t="s">
        <v>436</v>
      </c>
      <c r="E232" s="15" t="s">
        <v>817</v>
      </c>
      <c r="F232" s="15" t="s">
        <v>438</v>
      </c>
      <c r="G232" s="16">
        <v>2017</v>
      </c>
      <c r="H232" s="20">
        <v>2021</v>
      </c>
      <c r="I232" s="35">
        <v>7000000</v>
      </c>
      <c r="J232" s="35">
        <v>0</v>
      </c>
      <c r="K232" s="35">
        <v>2000000</v>
      </c>
      <c r="L232" s="35"/>
      <c r="M232" s="25" t="s">
        <v>1493</v>
      </c>
      <c r="N232" s="259"/>
      <c r="O232" s="259" t="s">
        <v>1496</v>
      </c>
      <c r="P232" s="259"/>
      <c r="Q232" s="257">
        <f>[1]KURUMLAR!K520/4</f>
        <v>500000</v>
      </c>
      <c r="R232" s="35">
        <v>500000</v>
      </c>
      <c r="S232" s="35">
        <v>500000</v>
      </c>
      <c r="T232" s="35">
        <v>500000</v>
      </c>
    </row>
    <row r="233" spans="1:20" s="6" customFormat="1" ht="47.1" customHeight="1">
      <c r="A233" s="157">
        <v>231</v>
      </c>
      <c r="B233" s="142" t="s">
        <v>456</v>
      </c>
      <c r="C233" s="15" t="s">
        <v>94</v>
      </c>
      <c r="D233" s="175" t="s">
        <v>437</v>
      </c>
      <c r="E233" s="15" t="s">
        <v>818</v>
      </c>
      <c r="F233" s="15" t="s">
        <v>438</v>
      </c>
      <c r="G233" s="16">
        <v>2017</v>
      </c>
      <c r="H233" s="20">
        <v>2021</v>
      </c>
      <c r="I233" s="35">
        <v>7000000</v>
      </c>
      <c r="J233" s="35">
        <v>0</v>
      </c>
      <c r="K233" s="35">
        <v>3500000</v>
      </c>
      <c r="L233" s="35"/>
      <c r="M233" s="25" t="s">
        <v>1493</v>
      </c>
      <c r="N233" s="259"/>
      <c r="O233" s="259" t="s">
        <v>1496</v>
      </c>
      <c r="P233" s="259"/>
      <c r="Q233" s="257">
        <f>[1]KURUMLAR!K521/4</f>
        <v>875000</v>
      </c>
      <c r="R233" s="35">
        <v>875000</v>
      </c>
      <c r="S233" s="35">
        <v>875000</v>
      </c>
      <c r="T233" s="35">
        <v>875000</v>
      </c>
    </row>
    <row r="234" spans="1:20" s="6" customFormat="1" ht="47.1" customHeight="1">
      <c r="A234" s="157">
        <v>232</v>
      </c>
      <c r="B234" s="142" t="s">
        <v>456</v>
      </c>
      <c r="C234" s="15" t="s">
        <v>94</v>
      </c>
      <c r="D234" s="175" t="s">
        <v>439</v>
      </c>
      <c r="E234" s="15" t="s">
        <v>21</v>
      </c>
      <c r="F234" s="15" t="s">
        <v>438</v>
      </c>
      <c r="G234" s="16">
        <v>2017</v>
      </c>
      <c r="H234" s="20">
        <v>2021</v>
      </c>
      <c r="I234" s="35">
        <v>3500000</v>
      </c>
      <c r="J234" s="35">
        <v>0</v>
      </c>
      <c r="K234" s="35">
        <v>2000000</v>
      </c>
      <c r="L234" s="35"/>
      <c r="M234" s="25" t="s">
        <v>1493</v>
      </c>
      <c r="N234" s="259"/>
      <c r="O234" s="259" t="s">
        <v>1491</v>
      </c>
      <c r="P234" s="259"/>
      <c r="Q234" s="257">
        <f>[1]KURUMLAR!K522/4</f>
        <v>500000</v>
      </c>
      <c r="R234" s="35">
        <v>500000</v>
      </c>
      <c r="S234" s="35">
        <v>500000</v>
      </c>
      <c r="T234" s="35">
        <v>500000</v>
      </c>
    </row>
    <row r="235" spans="1:20" s="6" customFormat="1" ht="47.1" customHeight="1">
      <c r="A235" s="154">
        <v>233</v>
      </c>
      <c r="B235" s="142" t="s">
        <v>456</v>
      </c>
      <c r="C235" s="15" t="s">
        <v>94</v>
      </c>
      <c r="D235" s="175" t="s">
        <v>445</v>
      </c>
      <c r="E235" s="15" t="s">
        <v>22</v>
      </c>
      <c r="F235" s="15" t="s">
        <v>813</v>
      </c>
      <c r="G235" s="16">
        <v>2018</v>
      </c>
      <c r="H235" s="20">
        <v>2021</v>
      </c>
      <c r="I235" s="35">
        <v>32000000</v>
      </c>
      <c r="J235" s="35">
        <v>0</v>
      </c>
      <c r="K235" s="35">
        <v>4000000</v>
      </c>
      <c r="L235" s="35"/>
      <c r="M235" s="25" t="s">
        <v>1500</v>
      </c>
      <c r="N235" s="259"/>
      <c r="O235" s="259" t="s">
        <v>1496</v>
      </c>
      <c r="P235" s="259"/>
      <c r="Q235" s="257">
        <f>[1]KURUMLAR!K523/4</f>
        <v>1000000</v>
      </c>
      <c r="R235" s="35">
        <v>1000000</v>
      </c>
      <c r="S235" s="35">
        <v>1000000</v>
      </c>
      <c r="T235" s="35">
        <v>1000000</v>
      </c>
    </row>
    <row r="236" spans="1:20" s="6" customFormat="1" ht="47.1" customHeight="1">
      <c r="A236" s="157">
        <v>234</v>
      </c>
      <c r="B236" s="142" t="s">
        <v>456</v>
      </c>
      <c r="C236" s="15" t="s">
        <v>94</v>
      </c>
      <c r="D236" s="175" t="s">
        <v>446</v>
      </c>
      <c r="E236" s="15" t="s">
        <v>21</v>
      </c>
      <c r="F236" s="15" t="s">
        <v>819</v>
      </c>
      <c r="G236" s="16">
        <v>2018</v>
      </c>
      <c r="H236" s="20">
        <v>2021</v>
      </c>
      <c r="I236" s="35">
        <v>30000000</v>
      </c>
      <c r="J236" s="35">
        <v>0</v>
      </c>
      <c r="K236" s="35">
        <v>2000</v>
      </c>
      <c r="L236" s="35"/>
      <c r="M236" s="25" t="s">
        <v>1500</v>
      </c>
      <c r="N236" s="259"/>
      <c r="O236" s="259" t="s">
        <v>1496</v>
      </c>
      <c r="P236" s="259"/>
      <c r="Q236" s="257">
        <f>[1]KURUMLAR!K524/4</f>
        <v>500</v>
      </c>
      <c r="R236" s="35">
        <v>500</v>
      </c>
      <c r="S236" s="35">
        <v>500</v>
      </c>
      <c r="T236" s="35">
        <v>500</v>
      </c>
    </row>
    <row r="237" spans="1:20" s="6" customFormat="1" ht="47.1" customHeight="1">
      <c r="A237" s="157">
        <v>235</v>
      </c>
      <c r="B237" s="142" t="s">
        <v>456</v>
      </c>
      <c r="C237" s="15" t="s">
        <v>94</v>
      </c>
      <c r="D237" s="175" t="s">
        <v>417</v>
      </c>
      <c r="E237" s="15" t="s">
        <v>732</v>
      </c>
      <c r="F237" s="15" t="s">
        <v>418</v>
      </c>
      <c r="G237" s="16">
        <v>2016</v>
      </c>
      <c r="H237" s="20">
        <v>2022</v>
      </c>
      <c r="I237" s="35">
        <v>16000000</v>
      </c>
      <c r="J237" s="35">
        <v>0</v>
      </c>
      <c r="K237" s="35">
        <v>7000000</v>
      </c>
      <c r="L237" s="35">
        <v>100000</v>
      </c>
      <c r="M237" s="25" t="s">
        <v>1495</v>
      </c>
      <c r="N237" s="259"/>
      <c r="O237" s="259" t="s">
        <v>1496</v>
      </c>
      <c r="P237" s="259"/>
      <c r="Q237" s="257">
        <f>[1]KURUMLAR!K525/4</f>
        <v>1750000</v>
      </c>
      <c r="R237" s="35">
        <v>1750000</v>
      </c>
      <c r="S237" s="35">
        <v>1750000</v>
      </c>
      <c r="T237" s="35">
        <v>1750000</v>
      </c>
    </row>
    <row r="238" spans="1:20" s="6" customFormat="1" ht="47.1" customHeight="1">
      <c r="A238" s="157">
        <v>236</v>
      </c>
      <c r="B238" s="142" t="s">
        <v>456</v>
      </c>
      <c r="C238" s="15" t="s">
        <v>94</v>
      </c>
      <c r="D238" s="175" t="s">
        <v>447</v>
      </c>
      <c r="E238" s="15" t="s">
        <v>732</v>
      </c>
      <c r="F238" s="15" t="s">
        <v>448</v>
      </c>
      <c r="G238" s="16">
        <v>2016</v>
      </c>
      <c r="H238" s="20">
        <v>2022</v>
      </c>
      <c r="I238" s="35">
        <v>20000000</v>
      </c>
      <c r="J238" s="35">
        <v>0</v>
      </c>
      <c r="K238" s="35">
        <v>2000</v>
      </c>
      <c r="L238" s="35">
        <v>350000</v>
      </c>
      <c r="M238" s="25" t="s">
        <v>1495</v>
      </c>
      <c r="N238" s="259"/>
      <c r="O238" s="259" t="s">
        <v>1502</v>
      </c>
      <c r="P238" s="259"/>
      <c r="Q238" s="257">
        <f>[1]KURUMLAR!K526/4</f>
        <v>500</v>
      </c>
      <c r="R238" s="35">
        <v>500</v>
      </c>
      <c r="S238" s="35">
        <v>500</v>
      </c>
      <c r="T238" s="35">
        <v>500</v>
      </c>
    </row>
    <row r="239" spans="1:20" s="6" customFormat="1" ht="47.1" customHeight="1">
      <c r="A239" s="154">
        <v>237</v>
      </c>
      <c r="B239" s="142" t="s">
        <v>456</v>
      </c>
      <c r="C239" s="15" t="s">
        <v>94</v>
      </c>
      <c r="D239" s="175" t="s">
        <v>449</v>
      </c>
      <c r="E239" s="15" t="s">
        <v>741</v>
      </c>
      <c r="F239" s="15" t="s">
        <v>450</v>
      </c>
      <c r="G239" s="16">
        <v>2018</v>
      </c>
      <c r="H239" s="20">
        <v>2022</v>
      </c>
      <c r="I239" s="35">
        <v>24000000</v>
      </c>
      <c r="J239" s="35">
        <v>0</v>
      </c>
      <c r="K239" s="35">
        <v>3000000</v>
      </c>
      <c r="L239" s="35"/>
      <c r="M239" s="25" t="s">
        <v>1495</v>
      </c>
      <c r="N239" s="259"/>
      <c r="O239" s="259" t="s">
        <v>1502</v>
      </c>
      <c r="P239" s="259"/>
      <c r="Q239" s="257">
        <f>[1]KURUMLAR!K527/4</f>
        <v>750000</v>
      </c>
      <c r="R239" s="35">
        <v>750000</v>
      </c>
      <c r="S239" s="35">
        <v>750000</v>
      </c>
      <c r="T239" s="35">
        <v>750000</v>
      </c>
    </row>
    <row r="240" spans="1:20" s="6" customFormat="1" ht="47.1" customHeight="1">
      <c r="A240" s="157">
        <v>238</v>
      </c>
      <c r="B240" s="142" t="s">
        <v>456</v>
      </c>
      <c r="C240" s="15" t="s">
        <v>94</v>
      </c>
      <c r="D240" s="175" t="s">
        <v>451</v>
      </c>
      <c r="E240" s="15" t="s">
        <v>809</v>
      </c>
      <c r="F240" s="15" t="s">
        <v>452</v>
      </c>
      <c r="G240" s="16">
        <v>2018</v>
      </c>
      <c r="H240" s="20">
        <v>2022</v>
      </c>
      <c r="I240" s="35">
        <v>7000000</v>
      </c>
      <c r="J240" s="35">
        <v>0</v>
      </c>
      <c r="K240" s="35">
        <v>2000</v>
      </c>
      <c r="L240" s="35"/>
      <c r="M240" s="25" t="s">
        <v>1495</v>
      </c>
      <c r="N240" s="259"/>
      <c r="O240" s="259" t="s">
        <v>1502</v>
      </c>
      <c r="P240" s="259"/>
      <c r="Q240" s="257">
        <f>[1]KURUMLAR!K528/4</f>
        <v>500</v>
      </c>
      <c r="R240" s="35">
        <v>500</v>
      </c>
      <c r="S240" s="35">
        <v>500</v>
      </c>
      <c r="T240" s="35">
        <v>500</v>
      </c>
    </row>
    <row r="241" spans="1:20" s="6" customFormat="1" ht="47.1" customHeight="1">
      <c r="A241" s="157">
        <v>239</v>
      </c>
      <c r="B241" s="142" t="s">
        <v>456</v>
      </c>
      <c r="C241" s="15" t="s">
        <v>94</v>
      </c>
      <c r="D241" s="175" t="s">
        <v>820</v>
      </c>
      <c r="E241" s="15" t="s">
        <v>732</v>
      </c>
      <c r="F241" s="15" t="s">
        <v>453</v>
      </c>
      <c r="G241" s="16">
        <v>2018</v>
      </c>
      <c r="H241" s="20">
        <v>2021</v>
      </c>
      <c r="I241" s="35">
        <v>12000000</v>
      </c>
      <c r="J241" s="35">
        <v>0</v>
      </c>
      <c r="K241" s="35">
        <v>2000000</v>
      </c>
      <c r="L241" s="35"/>
      <c r="M241" s="25" t="s">
        <v>1500</v>
      </c>
      <c r="N241" s="259"/>
      <c r="O241" s="259" t="s">
        <v>1496</v>
      </c>
      <c r="P241" s="259"/>
      <c r="Q241" s="257">
        <f>[1]KURUMLAR!K529/4</f>
        <v>500000</v>
      </c>
      <c r="R241" s="35">
        <v>500000</v>
      </c>
      <c r="S241" s="35">
        <v>500000</v>
      </c>
      <c r="T241" s="35">
        <v>500000</v>
      </c>
    </row>
    <row r="242" spans="1:20" s="6" customFormat="1" ht="47.1" customHeight="1">
      <c r="A242" s="157">
        <v>240</v>
      </c>
      <c r="B242" s="142" t="s">
        <v>456</v>
      </c>
      <c r="C242" s="15" t="s">
        <v>94</v>
      </c>
      <c r="D242" s="175" t="s">
        <v>454</v>
      </c>
      <c r="E242" s="15" t="s">
        <v>20</v>
      </c>
      <c r="F242" s="15" t="s">
        <v>430</v>
      </c>
      <c r="G242" s="16">
        <v>2018</v>
      </c>
      <c r="H242" s="20">
        <v>2021</v>
      </c>
      <c r="I242" s="35">
        <v>24000000</v>
      </c>
      <c r="J242" s="35">
        <v>0</v>
      </c>
      <c r="K242" s="35">
        <v>2000</v>
      </c>
      <c r="L242" s="35"/>
      <c r="M242" s="25" t="s">
        <v>1500</v>
      </c>
      <c r="N242" s="259"/>
      <c r="O242" s="259" t="s">
        <v>1491</v>
      </c>
      <c r="P242" s="259"/>
      <c r="Q242" s="257">
        <f>[1]KURUMLAR!K530/4</f>
        <v>500</v>
      </c>
      <c r="R242" s="35">
        <v>500</v>
      </c>
      <c r="S242" s="35">
        <v>500</v>
      </c>
      <c r="T242" s="35">
        <v>500</v>
      </c>
    </row>
    <row r="243" spans="1:20" s="6" customFormat="1" ht="47.1" customHeight="1">
      <c r="A243" s="154">
        <v>241</v>
      </c>
      <c r="B243" s="142" t="s">
        <v>456</v>
      </c>
      <c r="C243" s="15" t="s">
        <v>94</v>
      </c>
      <c r="D243" s="175" t="s">
        <v>821</v>
      </c>
      <c r="E243" s="15" t="s">
        <v>20</v>
      </c>
      <c r="F243" s="15" t="s">
        <v>822</v>
      </c>
      <c r="G243" s="16">
        <v>2018</v>
      </c>
      <c r="H243" s="20">
        <v>2022</v>
      </c>
      <c r="I243" s="35">
        <v>12000000</v>
      </c>
      <c r="J243" s="35">
        <v>0</v>
      </c>
      <c r="K243" s="35">
        <v>2000</v>
      </c>
      <c r="L243" s="35"/>
      <c r="M243" s="25" t="s">
        <v>1495</v>
      </c>
      <c r="N243" s="259"/>
      <c r="O243" s="259" t="s">
        <v>1491</v>
      </c>
      <c r="P243" s="259"/>
      <c r="Q243" s="257">
        <f>[1]KURUMLAR!K531/4</f>
        <v>500</v>
      </c>
      <c r="R243" s="35">
        <v>500</v>
      </c>
      <c r="S243" s="35">
        <v>500</v>
      </c>
      <c r="T243" s="35">
        <v>500</v>
      </c>
    </row>
    <row r="244" spans="1:20" s="6" customFormat="1" ht="47.1" customHeight="1">
      <c r="A244" s="157">
        <v>242</v>
      </c>
      <c r="B244" s="142" t="s">
        <v>456</v>
      </c>
      <c r="C244" s="15" t="s">
        <v>94</v>
      </c>
      <c r="D244" s="175" t="s">
        <v>823</v>
      </c>
      <c r="E244" s="15" t="s">
        <v>732</v>
      </c>
      <c r="F244" s="15" t="s">
        <v>824</v>
      </c>
      <c r="G244" s="23">
        <v>43677</v>
      </c>
      <c r="H244" s="52">
        <v>43976</v>
      </c>
      <c r="I244" s="35">
        <v>42000000</v>
      </c>
      <c r="J244" s="35">
        <v>7611578.7199999997</v>
      </c>
      <c r="K244" s="35">
        <v>5500000</v>
      </c>
      <c r="L244" s="35">
        <v>20500000</v>
      </c>
      <c r="M244" s="25" t="s">
        <v>1503</v>
      </c>
      <c r="N244" s="259"/>
      <c r="O244" s="259" t="s">
        <v>1491</v>
      </c>
      <c r="P244" s="259"/>
      <c r="Q244" s="257">
        <f>[1]KURUMLAR!K532/4</f>
        <v>1375000</v>
      </c>
      <c r="R244" s="35">
        <v>1375000</v>
      </c>
      <c r="S244" s="35">
        <v>1375000</v>
      </c>
      <c r="T244" s="35">
        <v>1375000</v>
      </c>
    </row>
    <row r="245" spans="1:20" s="6" customFormat="1" ht="47.1" customHeight="1">
      <c r="A245" s="157">
        <v>243</v>
      </c>
      <c r="B245" s="142" t="s">
        <v>359</v>
      </c>
      <c r="C245" s="15" t="s">
        <v>94</v>
      </c>
      <c r="D245" s="176" t="s">
        <v>360</v>
      </c>
      <c r="E245" s="15" t="s">
        <v>1319</v>
      </c>
      <c r="F245" s="28" t="s">
        <v>361</v>
      </c>
      <c r="G245" s="15">
        <v>2016</v>
      </c>
      <c r="H245" s="271">
        <v>2020</v>
      </c>
      <c r="I245" s="39">
        <v>60000000</v>
      </c>
      <c r="J245" s="39">
        <v>39799361</v>
      </c>
      <c r="K245" s="102">
        <v>17000000</v>
      </c>
      <c r="L245" s="50"/>
      <c r="M245" s="289" t="s">
        <v>1504</v>
      </c>
      <c r="N245" s="259"/>
      <c r="O245" s="259"/>
      <c r="P245" s="259"/>
      <c r="Q245" s="257">
        <f>[1]KURUMLAR!K533/4</f>
        <v>4250000</v>
      </c>
      <c r="R245" s="50">
        <v>4250000</v>
      </c>
      <c r="S245" s="50">
        <v>4250000</v>
      </c>
      <c r="T245" s="50">
        <v>4250000</v>
      </c>
    </row>
    <row r="246" spans="1:20" s="6" customFormat="1" ht="47.1" customHeight="1">
      <c r="A246" s="157">
        <v>244</v>
      </c>
      <c r="B246" s="142" t="s">
        <v>359</v>
      </c>
      <c r="C246" s="15" t="s">
        <v>94</v>
      </c>
      <c r="D246" s="177" t="s">
        <v>399</v>
      </c>
      <c r="E246" s="16" t="s">
        <v>32</v>
      </c>
      <c r="F246" s="27" t="s">
        <v>400</v>
      </c>
      <c r="G246" s="16">
        <v>2019</v>
      </c>
      <c r="H246" s="20">
        <v>2020</v>
      </c>
      <c r="I246" s="21">
        <v>15000000</v>
      </c>
      <c r="J246" s="42">
        <v>688776</v>
      </c>
      <c r="K246" s="38">
        <v>10000000</v>
      </c>
      <c r="L246" s="292"/>
      <c r="M246" s="290" t="s">
        <v>1505</v>
      </c>
      <c r="N246" s="259"/>
      <c r="O246" s="259"/>
      <c r="P246" s="259"/>
      <c r="Q246" s="257">
        <f>[1]KURUMLAR!K534/4</f>
        <v>2500000</v>
      </c>
      <c r="R246" s="102">
        <v>2500000</v>
      </c>
      <c r="S246" s="102">
        <v>2500000</v>
      </c>
      <c r="T246" s="102">
        <v>2500000</v>
      </c>
    </row>
    <row r="247" spans="1:20" s="6" customFormat="1" ht="47.1" customHeight="1">
      <c r="A247" s="154">
        <v>245</v>
      </c>
      <c r="B247" s="142" t="s">
        <v>359</v>
      </c>
      <c r="C247" s="15" t="s">
        <v>94</v>
      </c>
      <c r="D247" s="177" t="s">
        <v>378</v>
      </c>
      <c r="E247" s="16" t="s">
        <v>474</v>
      </c>
      <c r="F247" s="28" t="s">
        <v>379</v>
      </c>
      <c r="G247" s="16">
        <v>2017</v>
      </c>
      <c r="H247" s="20">
        <v>2020</v>
      </c>
      <c r="I247" s="21">
        <v>6000000</v>
      </c>
      <c r="J247" s="43">
        <v>0</v>
      </c>
      <c r="K247" s="38">
        <v>3000000</v>
      </c>
      <c r="L247" s="38"/>
      <c r="M247" s="290" t="s">
        <v>1506</v>
      </c>
      <c r="N247" s="259"/>
      <c r="O247" s="259"/>
      <c r="P247" s="259"/>
      <c r="Q247" s="257">
        <f>[1]KURUMLAR!K535/4</f>
        <v>750000</v>
      </c>
      <c r="R247" s="102">
        <v>750000</v>
      </c>
      <c r="S247" s="102">
        <v>750000</v>
      </c>
      <c r="T247" s="102">
        <v>750000</v>
      </c>
    </row>
    <row r="248" spans="1:20" s="6" customFormat="1" ht="47.1" customHeight="1">
      <c r="A248" s="157">
        <v>246</v>
      </c>
      <c r="B248" s="142" t="s">
        <v>359</v>
      </c>
      <c r="C248" s="15" t="s">
        <v>94</v>
      </c>
      <c r="D248" s="177" t="s">
        <v>362</v>
      </c>
      <c r="E248" s="16" t="s">
        <v>474</v>
      </c>
      <c r="F248" s="22" t="s">
        <v>363</v>
      </c>
      <c r="G248" s="16">
        <v>2012</v>
      </c>
      <c r="H248" s="20">
        <v>2022</v>
      </c>
      <c r="I248" s="21">
        <v>7500000</v>
      </c>
      <c r="J248" s="43">
        <v>0</v>
      </c>
      <c r="K248" s="38">
        <v>2000</v>
      </c>
      <c r="L248" s="38"/>
      <c r="M248" s="290" t="s">
        <v>1507</v>
      </c>
      <c r="N248" s="259"/>
      <c r="O248" s="259"/>
      <c r="P248" s="259"/>
      <c r="Q248" s="257">
        <f>[1]KURUMLAR!K536/4</f>
        <v>500</v>
      </c>
      <c r="R248" s="102">
        <v>500</v>
      </c>
      <c r="S248" s="102">
        <v>500</v>
      </c>
      <c r="T248" s="102">
        <v>500</v>
      </c>
    </row>
    <row r="249" spans="1:20" s="6" customFormat="1" ht="47.1" customHeight="1">
      <c r="A249" s="157">
        <v>247</v>
      </c>
      <c r="B249" s="142" t="s">
        <v>359</v>
      </c>
      <c r="C249" s="15" t="s">
        <v>94</v>
      </c>
      <c r="D249" s="177" t="s">
        <v>364</v>
      </c>
      <c r="E249" s="16" t="s">
        <v>474</v>
      </c>
      <c r="F249" s="16" t="s">
        <v>1320</v>
      </c>
      <c r="G249" s="16">
        <v>2012</v>
      </c>
      <c r="H249" s="20">
        <v>2022</v>
      </c>
      <c r="I249" s="21">
        <v>36000000</v>
      </c>
      <c r="J249" s="43">
        <v>0</v>
      </c>
      <c r="K249" s="38">
        <v>2000</v>
      </c>
      <c r="L249" s="38"/>
      <c r="M249" s="290" t="s">
        <v>1507</v>
      </c>
      <c r="N249" s="259"/>
      <c r="O249" s="259"/>
      <c r="P249" s="259"/>
      <c r="Q249" s="257">
        <f>[1]KURUMLAR!K537/4</f>
        <v>500</v>
      </c>
      <c r="R249" s="102">
        <v>500</v>
      </c>
      <c r="S249" s="102">
        <v>500</v>
      </c>
      <c r="T249" s="102">
        <v>500</v>
      </c>
    </row>
    <row r="250" spans="1:20" s="6" customFormat="1" ht="47.1" customHeight="1">
      <c r="A250" s="157">
        <v>248</v>
      </c>
      <c r="B250" s="142" t="s">
        <v>359</v>
      </c>
      <c r="C250" s="15" t="s">
        <v>94</v>
      </c>
      <c r="D250" s="177" t="s">
        <v>365</v>
      </c>
      <c r="E250" s="16" t="s">
        <v>1321</v>
      </c>
      <c r="F250" s="44"/>
      <c r="G250" s="20">
        <v>2016</v>
      </c>
      <c r="H250" s="20">
        <v>2023</v>
      </c>
      <c r="I250" s="21">
        <v>60000000</v>
      </c>
      <c r="J250" s="43">
        <v>0</v>
      </c>
      <c r="K250" s="38">
        <v>2000</v>
      </c>
      <c r="L250" s="38"/>
      <c r="M250" s="290" t="s">
        <v>1507</v>
      </c>
      <c r="N250" s="259"/>
      <c r="O250" s="259"/>
      <c r="P250" s="259"/>
      <c r="Q250" s="257">
        <f>[1]KURUMLAR!K538/4</f>
        <v>500</v>
      </c>
      <c r="R250" s="102">
        <v>500</v>
      </c>
      <c r="S250" s="102">
        <v>500</v>
      </c>
      <c r="T250" s="102">
        <v>500</v>
      </c>
    </row>
    <row r="251" spans="1:20" s="6" customFormat="1" ht="47.1" customHeight="1">
      <c r="A251" s="154">
        <v>249</v>
      </c>
      <c r="B251" s="142" t="s">
        <v>359</v>
      </c>
      <c r="C251" s="15" t="s">
        <v>94</v>
      </c>
      <c r="D251" s="177" t="s">
        <v>366</v>
      </c>
      <c r="E251" s="16" t="s">
        <v>41</v>
      </c>
      <c r="F251" s="22" t="s">
        <v>367</v>
      </c>
      <c r="G251" s="20">
        <v>2016</v>
      </c>
      <c r="H251" s="20">
        <v>2021</v>
      </c>
      <c r="I251" s="21">
        <v>50000000</v>
      </c>
      <c r="J251" s="43">
        <v>0</v>
      </c>
      <c r="K251" s="38">
        <v>2000</v>
      </c>
      <c r="L251" s="38"/>
      <c r="M251" s="290" t="s">
        <v>1507</v>
      </c>
      <c r="N251" s="259"/>
      <c r="O251" s="259"/>
      <c r="P251" s="259"/>
      <c r="Q251" s="257">
        <f>[1]KURUMLAR!K539/4</f>
        <v>500</v>
      </c>
      <c r="R251" s="102">
        <v>500</v>
      </c>
      <c r="S251" s="102">
        <v>500</v>
      </c>
      <c r="T251" s="102">
        <v>500</v>
      </c>
    </row>
    <row r="252" spans="1:20" s="6" customFormat="1" ht="47.1" customHeight="1">
      <c r="A252" s="157">
        <v>250</v>
      </c>
      <c r="B252" s="142" t="s">
        <v>359</v>
      </c>
      <c r="C252" s="15" t="s">
        <v>94</v>
      </c>
      <c r="D252" s="177" t="s">
        <v>368</v>
      </c>
      <c r="E252" s="16" t="s">
        <v>1322</v>
      </c>
      <c r="F252" s="22" t="s">
        <v>369</v>
      </c>
      <c r="G252" s="20">
        <v>2016</v>
      </c>
      <c r="H252" s="20">
        <v>2022</v>
      </c>
      <c r="I252" s="21">
        <v>23000000</v>
      </c>
      <c r="J252" s="43">
        <v>0</v>
      </c>
      <c r="K252" s="38">
        <v>2000</v>
      </c>
      <c r="L252" s="38"/>
      <c r="M252" s="290" t="s">
        <v>1507</v>
      </c>
      <c r="N252" s="259"/>
      <c r="O252" s="259"/>
      <c r="P252" s="259"/>
      <c r="Q252" s="257">
        <f>[1]KURUMLAR!K540/4</f>
        <v>500</v>
      </c>
      <c r="R252" s="102">
        <v>500</v>
      </c>
      <c r="S252" s="102">
        <v>500</v>
      </c>
      <c r="T252" s="102">
        <v>500</v>
      </c>
    </row>
    <row r="253" spans="1:20" s="6" customFormat="1" ht="47.1" customHeight="1">
      <c r="A253" s="157">
        <v>251</v>
      </c>
      <c r="B253" s="142" t="s">
        <v>359</v>
      </c>
      <c r="C253" s="15" t="s">
        <v>94</v>
      </c>
      <c r="D253" s="177" t="s">
        <v>370</v>
      </c>
      <c r="E253" s="16" t="s">
        <v>93</v>
      </c>
      <c r="F253" s="22" t="s">
        <v>813</v>
      </c>
      <c r="G253" s="20">
        <v>2016</v>
      </c>
      <c r="H253" s="20">
        <v>2022</v>
      </c>
      <c r="I253" s="21">
        <v>32000000</v>
      </c>
      <c r="J253" s="43">
        <v>0</v>
      </c>
      <c r="K253" s="38">
        <v>2000</v>
      </c>
      <c r="L253" s="38"/>
      <c r="M253" s="290" t="s">
        <v>1507</v>
      </c>
      <c r="N253" s="259"/>
      <c r="O253" s="259"/>
      <c r="P253" s="259"/>
      <c r="Q253" s="257">
        <f>[1]KURUMLAR!K541/4</f>
        <v>500</v>
      </c>
      <c r="R253" s="102">
        <v>500</v>
      </c>
      <c r="S253" s="102">
        <v>500</v>
      </c>
      <c r="T253" s="102">
        <v>500</v>
      </c>
    </row>
    <row r="254" spans="1:20" s="6" customFormat="1" ht="47.1" customHeight="1">
      <c r="A254" s="157">
        <v>252</v>
      </c>
      <c r="B254" s="142" t="s">
        <v>359</v>
      </c>
      <c r="C254" s="15" t="s">
        <v>94</v>
      </c>
      <c r="D254" s="177" t="s">
        <v>372</v>
      </c>
      <c r="E254" s="16" t="s">
        <v>1235</v>
      </c>
      <c r="F254" s="22" t="s">
        <v>373</v>
      </c>
      <c r="G254" s="20">
        <v>2020</v>
      </c>
      <c r="H254" s="20">
        <v>2022</v>
      </c>
      <c r="I254" s="21">
        <v>6000</v>
      </c>
      <c r="J254" s="43">
        <v>0</v>
      </c>
      <c r="K254" s="38">
        <v>2000</v>
      </c>
      <c r="L254" s="38"/>
      <c r="M254" s="290" t="s">
        <v>1507</v>
      </c>
      <c r="N254" s="259"/>
      <c r="O254" s="259"/>
      <c r="P254" s="259"/>
      <c r="Q254" s="257">
        <f>[1]KURUMLAR!K542/4</f>
        <v>500</v>
      </c>
      <c r="R254" s="102">
        <v>500</v>
      </c>
      <c r="S254" s="102">
        <v>500</v>
      </c>
      <c r="T254" s="102">
        <v>500</v>
      </c>
    </row>
    <row r="255" spans="1:20" s="6" customFormat="1" ht="47.1" customHeight="1">
      <c r="A255" s="154">
        <v>253</v>
      </c>
      <c r="B255" s="142" t="s">
        <v>359</v>
      </c>
      <c r="C255" s="15" t="s">
        <v>94</v>
      </c>
      <c r="D255" s="177" t="s">
        <v>1323</v>
      </c>
      <c r="E255" s="16" t="s">
        <v>32</v>
      </c>
      <c r="F255" s="28" t="s">
        <v>374</v>
      </c>
      <c r="G255" s="20">
        <v>2014</v>
      </c>
      <c r="H255" s="20">
        <v>2021</v>
      </c>
      <c r="I255" s="21">
        <v>14000000</v>
      </c>
      <c r="J255" s="43">
        <v>0</v>
      </c>
      <c r="K255" s="38">
        <v>2000</v>
      </c>
      <c r="L255" s="38"/>
      <c r="M255" s="290" t="s">
        <v>1507</v>
      </c>
      <c r="N255" s="259"/>
      <c r="O255" s="259"/>
      <c r="P255" s="259"/>
      <c r="Q255" s="257">
        <f>[1]KURUMLAR!K543/4</f>
        <v>500</v>
      </c>
      <c r="R255" s="102">
        <v>500</v>
      </c>
      <c r="S255" s="102">
        <v>500</v>
      </c>
      <c r="T255" s="102">
        <v>500</v>
      </c>
    </row>
    <row r="256" spans="1:20" s="6" customFormat="1" ht="47.1" customHeight="1">
      <c r="A256" s="157">
        <v>254</v>
      </c>
      <c r="B256" s="142" t="s">
        <v>359</v>
      </c>
      <c r="C256" s="15" t="s">
        <v>94</v>
      </c>
      <c r="D256" s="177" t="s">
        <v>375</v>
      </c>
      <c r="E256" s="16" t="s">
        <v>25</v>
      </c>
      <c r="F256" s="29" t="s">
        <v>1324</v>
      </c>
      <c r="G256" s="20">
        <v>2017</v>
      </c>
      <c r="H256" s="20">
        <v>2021</v>
      </c>
      <c r="I256" s="21">
        <v>45000000</v>
      </c>
      <c r="J256" s="43">
        <v>0</v>
      </c>
      <c r="K256" s="38">
        <v>5000000</v>
      </c>
      <c r="L256" s="38"/>
      <c r="M256" s="290" t="s">
        <v>1507</v>
      </c>
      <c r="N256" s="259"/>
      <c r="O256" s="259"/>
      <c r="P256" s="259"/>
      <c r="Q256" s="257">
        <f>[1]KURUMLAR!K544/4</f>
        <v>1250000</v>
      </c>
      <c r="R256" s="102">
        <v>1250000</v>
      </c>
      <c r="S256" s="102">
        <v>1250000</v>
      </c>
      <c r="T256" s="102">
        <v>1250000</v>
      </c>
    </row>
    <row r="257" spans="1:20" s="6" customFormat="1" ht="47.1" customHeight="1">
      <c r="A257" s="157">
        <v>255</v>
      </c>
      <c r="B257" s="142" t="s">
        <v>359</v>
      </c>
      <c r="C257" s="15" t="s">
        <v>94</v>
      </c>
      <c r="D257" s="177" t="s">
        <v>1325</v>
      </c>
      <c r="E257" s="16" t="s">
        <v>25</v>
      </c>
      <c r="F257" s="22" t="s">
        <v>1326</v>
      </c>
      <c r="G257" s="20">
        <v>2017</v>
      </c>
      <c r="H257" s="20">
        <v>2021</v>
      </c>
      <c r="I257" s="21">
        <v>7000000</v>
      </c>
      <c r="J257" s="43">
        <v>0</v>
      </c>
      <c r="K257" s="38">
        <v>2000</v>
      </c>
      <c r="L257" s="38"/>
      <c r="M257" s="290" t="s">
        <v>1507</v>
      </c>
      <c r="N257" s="259"/>
      <c r="O257" s="259"/>
      <c r="P257" s="259"/>
      <c r="Q257" s="257">
        <f>[1]KURUMLAR!K545/4</f>
        <v>500</v>
      </c>
      <c r="R257" s="102">
        <v>500</v>
      </c>
      <c r="S257" s="102">
        <v>500</v>
      </c>
      <c r="T257" s="102">
        <v>500</v>
      </c>
    </row>
    <row r="258" spans="1:20" s="6" customFormat="1" ht="47.1" customHeight="1">
      <c r="A258" s="157">
        <v>256</v>
      </c>
      <c r="B258" s="142" t="s">
        <v>359</v>
      </c>
      <c r="C258" s="15" t="s">
        <v>94</v>
      </c>
      <c r="D258" s="177" t="s">
        <v>376</v>
      </c>
      <c r="E258" s="16" t="s">
        <v>474</v>
      </c>
      <c r="F258" s="30" t="s">
        <v>377</v>
      </c>
      <c r="G258" s="20">
        <v>2017</v>
      </c>
      <c r="H258" s="20">
        <v>2022</v>
      </c>
      <c r="I258" s="21">
        <v>150000000</v>
      </c>
      <c r="J258" s="43">
        <v>0</v>
      </c>
      <c r="K258" s="38">
        <v>50000000</v>
      </c>
      <c r="L258" s="38"/>
      <c r="M258" s="290" t="s">
        <v>1507</v>
      </c>
      <c r="N258" s="259"/>
      <c r="O258" s="259"/>
      <c r="P258" s="259"/>
      <c r="Q258" s="257">
        <f>[1]KURUMLAR!K546/4</f>
        <v>12500000</v>
      </c>
      <c r="R258" s="102">
        <v>12500000</v>
      </c>
      <c r="S258" s="102">
        <v>12500000</v>
      </c>
      <c r="T258" s="102">
        <v>12500000</v>
      </c>
    </row>
    <row r="259" spans="1:20" s="6" customFormat="1" ht="47.1" customHeight="1">
      <c r="A259" s="154">
        <v>257</v>
      </c>
      <c r="B259" s="142" t="s">
        <v>359</v>
      </c>
      <c r="C259" s="15" t="s">
        <v>94</v>
      </c>
      <c r="D259" s="177" t="s">
        <v>380</v>
      </c>
      <c r="E259" s="16" t="s">
        <v>25</v>
      </c>
      <c r="F259" s="22" t="s">
        <v>381</v>
      </c>
      <c r="G259" s="20">
        <v>2017</v>
      </c>
      <c r="H259" s="20">
        <v>2021</v>
      </c>
      <c r="I259" s="21">
        <v>25000000</v>
      </c>
      <c r="J259" s="43">
        <v>0</v>
      </c>
      <c r="K259" s="38">
        <v>2000</v>
      </c>
      <c r="L259" s="38"/>
      <c r="M259" s="290" t="s">
        <v>1507</v>
      </c>
      <c r="N259" s="259"/>
      <c r="O259" s="259"/>
      <c r="P259" s="259"/>
      <c r="Q259" s="257">
        <f>[1]KURUMLAR!K547/4</f>
        <v>500</v>
      </c>
      <c r="R259" s="102">
        <v>500</v>
      </c>
      <c r="S259" s="102">
        <v>500</v>
      </c>
      <c r="T259" s="102">
        <v>500</v>
      </c>
    </row>
    <row r="260" spans="1:20" s="6" customFormat="1" ht="47.1" customHeight="1">
      <c r="A260" s="157">
        <v>258</v>
      </c>
      <c r="B260" s="142" t="s">
        <v>359</v>
      </c>
      <c r="C260" s="15" t="s">
        <v>94</v>
      </c>
      <c r="D260" s="177" t="s">
        <v>382</v>
      </c>
      <c r="E260" s="16" t="s">
        <v>32</v>
      </c>
      <c r="F260" s="22" t="s">
        <v>383</v>
      </c>
      <c r="G260" s="20">
        <v>2018</v>
      </c>
      <c r="H260" s="20">
        <v>2021</v>
      </c>
      <c r="I260" s="21">
        <v>9700000</v>
      </c>
      <c r="J260" s="43">
        <v>0</v>
      </c>
      <c r="K260" s="38">
        <v>150000</v>
      </c>
      <c r="L260" s="38"/>
      <c r="M260" s="290" t="s">
        <v>1507</v>
      </c>
      <c r="N260" s="259"/>
      <c r="O260" s="259"/>
      <c r="P260" s="259"/>
      <c r="Q260" s="257">
        <f>[1]KURUMLAR!K548/4</f>
        <v>37500</v>
      </c>
      <c r="R260" s="102">
        <v>37500</v>
      </c>
      <c r="S260" s="102">
        <v>37500</v>
      </c>
      <c r="T260" s="102">
        <v>37500</v>
      </c>
    </row>
    <row r="261" spans="1:20" s="6" customFormat="1" ht="47.1" customHeight="1">
      <c r="A261" s="157">
        <v>259</v>
      </c>
      <c r="B261" s="142" t="s">
        <v>359</v>
      </c>
      <c r="C261" s="15" t="s">
        <v>94</v>
      </c>
      <c r="D261" s="177" t="s">
        <v>384</v>
      </c>
      <c r="E261" s="16" t="s">
        <v>1327</v>
      </c>
      <c r="F261" s="31" t="s">
        <v>385</v>
      </c>
      <c r="G261" s="20">
        <v>2020</v>
      </c>
      <c r="H261" s="20">
        <v>2022</v>
      </c>
      <c r="I261" s="21">
        <v>5000</v>
      </c>
      <c r="J261" s="43">
        <v>0</v>
      </c>
      <c r="K261" s="38">
        <v>2000</v>
      </c>
      <c r="L261" s="38"/>
      <c r="M261" s="290" t="s">
        <v>1507</v>
      </c>
      <c r="N261" s="259"/>
      <c r="O261" s="259"/>
      <c r="P261" s="259"/>
      <c r="Q261" s="257">
        <f>[1]KURUMLAR!K549/4</f>
        <v>500</v>
      </c>
      <c r="R261" s="102">
        <v>500</v>
      </c>
      <c r="S261" s="102">
        <v>500</v>
      </c>
      <c r="T261" s="102">
        <v>500</v>
      </c>
    </row>
    <row r="262" spans="1:20" s="6" customFormat="1" ht="47.1" customHeight="1">
      <c r="A262" s="157">
        <v>260</v>
      </c>
      <c r="B262" s="142" t="s">
        <v>359</v>
      </c>
      <c r="C262" s="15" t="s">
        <v>94</v>
      </c>
      <c r="D262" s="177" t="s">
        <v>386</v>
      </c>
      <c r="E262" s="20" t="s">
        <v>46</v>
      </c>
      <c r="F262" s="31" t="s">
        <v>387</v>
      </c>
      <c r="G262" s="20">
        <v>2018</v>
      </c>
      <c r="H262" s="20">
        <v>2022</v>
      </c>
      <c r="I262" s="240">
        <v>50000000</v>
      </c>
      <c r="J262" s="43">
        <v>0</v>
      </c>
      <c r="K262" s="38">
        <v>2000</v>
      </c>
      <c r="L262" s="293"/>
      <c r="M262" s="290" t="s">
        <v>1507</v>
      </c>
      <c r="N262" s="259"/>
      <c r="O262" s="259"/>
      <c r="P262" s="259"/>
      <c r="Q262" s="257">
        <f>[1]KURUMLAR!K550/4</f>
        <v>500</v>
      </c>
      <c r="R262" s="102">
        <v>500</v>
      </c>
      <c r="S262" s="102">
        <v>500</v>
      </c>
      <c r="T262" s="102">
        <v>500</v>
      </c>
    </row>
    <row r="263" spans="1:20" s="6" customFormat="1" ht="47.1" customHeight="1">
      <c r="A263" s="154">
        <v>261</v>
      </c>
      <c r="B263" s="142" t="s">
        <v>359</v>
      </c>
      <c r="C263" s="15" t="s">
        <v>94</v>
      </c>
      <c r="D263" s="177" t="s">
        <v>388</v>
      </c>
      <c r="E263" s="16" t="s">
        <v>1328</v>
      </c>
      <c r="F263" s="22" t="s">
        <v>389</v>
      </c>
      <c r="G263" s="20">
        <v>2020</v>
      </c>
      <c r="H263" s="20">
        <v>2022</v>
      </c>
      <c r="I263" s="240">
        <v>5000</v>
      </c>
      <c r="J263" s="43">
        <v>0</v>
      </c>
      <c r="K263" s="38">
        <v>2000</v>
      </c>
      <c r="L263" s="293"/>
      <c r="M263" s="290" t="s">
        <v>1507</v>
      </c>
      <c r="N263" s="259"/>
      <c r="O263" s="259"/>
      <c r="P263" s="259"/>
      <c r="Q263" s="257">
        <f>[1]KURUMLAR!K551/4</f>
        <v>500</v>
      </c>
      <c r="R263" s="102">
        <v>500</v>
      </c>
      <c r="S263" s="102">
        <v>500</v>
      </c>
      <c r="T263" s="102">
        <v>500</v>
      </c>
    </row>
    <row r="264" spans="1:20" s="6" customFormat="1" ht="47.1" customHeight="1">
      <c r="A264" s="157">
        <v>262</v>
      </c>
      <c r="B264" s="142" t="s">
        <v>359</v>
      </c>
      <c r="C264" s="15" t="s">
        <v>94</v>
      </c>
      <c r="D264" s="177" t="s">
        <v>390</v>
      </c>
      <c r="E264" s="16" t="s">
        <v>1329</v>
      </c>
      <c r="F264" s="22" t="s">
        <v>391</v>
      </c>
      <c r="G264" s="20">
        <v>2018</v>
      </c>
      <c r="H264" s="20">
        <v>2020</v>
      </c>
      <c r="I264" s="21">
        <v>112000000</v>
      </c>
      <c r="J264" s="43">
        <v>0</v>
      </c>
      <c r="K264" s="38">
        <v>34000000</v>
      </c>
      <c r="L264" s="293"/>
      <c r="M264" s="290" t="s">
        <v>1507</v>
      </c>
      <c r="N264" s="259"/>
      <c r="O264" s="259"/>
      <c r="P264" s="259"/>
      <c r="Q264" s="257">
        <f>[1]KURUMLAR!K552/4</f>
        <v>8500000</v>
      </c>
      <c r="R264" s="102">
        <v>8500000</v>
      </c>
      <c r="S264" s="102">
        <v>8500000</v>
      </c>
      <c r="T264" s="102">
        <v>8500000</v>
      </c>
    </row>
    <row r="265" spans="1:20" s="6" customFormat="1" ht="47.1" customHeight="1">
      <c r="A265" s="157">
        <v>263</v>
      </c>
      <c r="B265" s="142" t="s">
        <v>359</v>
      </c>
      <c r="C265" s="15" t="s">
        <v>94</v>
      </c>
      <c r="D265" s="177" t="s">
        <v>392</v>
      </c>
      <c r="E265" s="44" t="s">
        <v>1235</v>
      </c>
      <c r="F265" s="83" t="s">
        <v>393</v>
      </c>
      <c r="G265" s="20">
        <v>2018</v>
      </c>
      <c r="H265" s="20">
        <v>2021</v>
      </c>
      <c r="I265" s="21">
        <v>22000000</v>
      </c>
      <c r="J265" s="43">
        <v>0</v>
      </c>
      <c r="K265" s="38">
        <v>2000</v>
      </c>
      <c r="L265" s="293"/>
      <c r="M265" s="290" t="s">
        <v>1507</v>
      </c>
      <c r="N265" s="259"/>
      <c r="O265" s="259"/>
      <c r="P265" s="259"/>
      <c r="Q265" s="257">
        <f>[1]KURUMLAR!K553/4</f>
        <v>500</v>
      </c>
      <c r="R265" s="102">
        <v>500</v>
      </c>
      <c r="S265" s="102">
        <v>500</v>
      </c>
      <c r="T265" s="102">
        <v>500</v>
      </c>
    </row>
    <row r="266" spans="1:20" s="6" customFormat="1" ht="47.1" customHeight="1">
      <c r="A266" s="157">
        <v>264</v>
      </c>
      <c r="B266" s="142" t="s">
        <v>359</v>
      </c>
      <c r="C266" s="15" t="s">
        <v>94</v>
      </c>
      <c r="D266" s="177" t="s">
        <v>1330</v>
      </c>
      <c r="E266" s="44" t="s">
        <v>25</v>
      </c>
      <c r="F266" s="27" t="s">
        <v>813</v>
      </c>
      <c r="G266" s="20">
        <v>2016</v>
      </c>
      <c r="H266" s="20">
        <v>2021</v>
      </c>
      <c r="I266" s="21">
        <v>32000000</v>
      </c>
      <c r="J266" s="43">
        <v>0</v>
      </c>
      <c r="K266" s="38">
        <v>3500000</v>
      </c>
      <c r="L266" s="293"/>
      <c r="M266" s="290" t="s">
        <v>1507</v>
      </c>
      <c r="N266" s="259"/>
      <c r="O266" s="259"/>
      <c r="P266" s="259"/>
      <c r="Q266" s="257">
        <f>[1]KURUMLAR!K554/4</f>
        <v>875000</v>
      </c>
      <c r="R266" s="102">
        <v>875000</v>
      </c>
      <c r="S266" s="102">
        <v>875000</v>
      </c>
      <c r="T266" s="102">
        <v>875000</v>
      </c>
    </row>
    <row r="267" spans="1:20" s="6" customFormat="1" ht="47.1" customHeight="1">
      <c r="A267" s="154">
        <v>265</v>
      </c>
      <c r="B267" s="142" t="s">
        <v>359</v>
      </c>
      <c r="C267" s="15" t="s">
        <v>94</v>
      </c>
      <c r="D267" s="177" t="s">
        <v>394</v>
      </c>
      <c r="E267" s="44" t="s">
        <v>46</v>
      </c>
      <c r="F267" s="28" t="s">
        <v>1324</v>
      </c>
      <c r="G267" s="20">
        <v>2018</v>
      </c>
      <c r="H267" s="20">
        <v>2021</v>
      </c>
      <c r="I267" s="21">
        <v>34000000</v>
      </c>
      <c r="J267" s="43">
        <v>0</v>
      </c>
      <c r="K267" s="38">
        <v>2000</v>
      </c>
      <c r="L267" s="293"/>
      <c r="M267" s="290" t="s">
        <v>1507</v>
      </c>
      <c r="N267" s="259"/>
      <c r="O267" s="259"/>
      <c r="P267" s="259"/>
      <c r="Q267" s="257">
        <f>[1]KURUMLAR!K555/4</f>
        <v>500</v>
      </c>
      <c r="R267" s="102">
        <v>500</v>
      </c>
      <c r="S267" s="102">
        <v>500</v>
      </c>
      <c r="T267" s="102">
        <v>500</v>
      </c>
    </row>
    <row r="268" spans="1:20" s="6" customFormat="1" ht="47.1" customHeight="1">
      <c r="A268" s="157">
        <v>266</v>
      </c>
      <c r="B268" s="142" t="s">
        <v>359</v>
      </c>
      <c r="C268" s="15" t="s">
        <v>94</v>
      </c>
      <c r="D268" s="177" t="s">
        <v>395</v>
      </c>
      <c r="E268" s="45" t="s">
        <v>1331</v>
      </c>
      <c r="F268" s="22" t="s">
        <v>396</v>
      </c>
      <c r="G268" s="20">
        <v>2018</v>
      </c>
      <c r="H268" s="20">
        <v>2022</v>
      </c>
      <c r="I268" s="21">
        <v>30000000</v>
      </c>
      <c r="J268" s="43">
        <v>0</v>
      </c>
      <c r="K268" s="38">
        <v>2000</v>
      </c>
      <c r="L268" s="293"/>
      <c r="M268" s="290" t="s">
        <v>1507</v>
      </c>
      <c r="N268" s="259"/>
      <c r="O268" s="259"/>
      <c r="P268" s="259"/>
      <c r="Q268" s="257">
        <f>[1]KURUMLAR!K556/4</f>
        <v>500</v>
      </c>
      <c r="R268" s="102">
        <v>500</v>
      </c>
      <c r="S268" s="102">
        <v>500</v>
      </c>
      <c r="T268" s="102">
        <v>500</v>
      </c>
    </row>
    <row r="269" spans="1:20" s="6" customFormat="1" ht="47.1" customHeight="1">
      <c r="A269" s="157">
        <v>267</v>
      </c>
      <c r="B269" s="142" t="s">
        <v>359</v>
      </c>
      <c r="C269" s="15" t="s">
        <v>94</v>
      </c>
      <c r="D269" s="177" t="s">
        <v>397</v>
      </c>
      <c r="E269" s="45" t="s">
        <v>1332</v>
      </c>
      <c r="F269" s="28" t="s">
        <v>398</v>
      </c>
      <c r="G269" s="20">
        <v>2018</v>
      </c>
      <c r="H269" s="20">
        <v>2021</v>
      </c>
      <c r="I269" s="21">
        <v>24000000</v>
      </c>
      <c r="J269" s="43">
        <v>0</v>
      </c>
      <c r="K269" s="38">
        <v>500000</v>
      </c>
      <c r="L269" s="293"/>
      <c r="M269" s="290" t="s">
        <v>1507</v>
      </c>
      <c r="N269" s="259"/>
      <c r="O269" s="259"/>
      <c r="P269" s="259"/>
      <c r="Q269" s="257">
        <f>[1]KURUMLAR!K557/4</f>
        <v>125000</v>
      </c>
      <c r="R269" s="102">
        <v>125000</v>
      </c>
      <c r="S269" s="102">
        <v>125000</v>
      </c>
      <c r="T269" s="102">
        <v>125000</v>
      </c>
    </row>
    <row r="270" spans="1:20" s="6" customFormat="1" ht="47.1" customHeight="1">
      <c r="A270" s="157">
        <v>268</v>
      </c>
      <c r="B270" s="142" t="s">
        <v>359</v>
      </c>
      <c r="C270" s="15" t="s">
        <v>94</v>
      </c>
      <c r="D270" s="177" t="s">
        <v>401</v>
      </c>
      <c r="E270" s="45" t="s">
        <v>1333</v>
      </c>
      <c r="F270" s="22" t="s">
        <v>402</v>
      </c>
      <c r="G270" s="20">
        <v>2018</v>
      </c>
      <c r="H270" s="20">
        <v>2021</v>
      </c>
      <c r="I270" s="21">
        <v>44000000</v>
      </c>
      <c r="J270" s="43">
        <v>0</v>
      </c>
      <c r="K270" s="38">
        <v>2000</v>
      </c>
      <c r="L270" s="293"/>
      <c r="M270" s="290" t="s">
        <v>1507</v>
      </c>
      <c r="N270" s="259"/>
      <c r="O270" s="259"/>
      <c r="P270" s="259"/>
      <c r="Q270" s="257">
        <f>[1]KURUMLAR!K558/4</f>
        <v>500</v>
      </c>
      <c r="R270" s="102">
        <v>500</v>
      </c>
      <c r="S270" s="102">
        <v>500</v>
      </c>
      <c r="T270" s="102">
        <v>500</v>
      </c>
    </row>
    <row r="271" spans="1:20" s="6" customFormat="1" ht="47.1" customHeight="1">
      <c r="A271" s="154">
        <v>269</v>
      </c>
      <c r="B271" s="142" t="s">
        <v>359</v>
      </c>
      <c r="C271" s="15" t="s">
        <v>94</v>
      </c>
      <c r="D271" s="177" t="s">
        <v>403</v>
      </c>
      <c r="E271" s="45" t="s">
        <v>1334</v>
      </c>
      <c r="F271" s="22" t="s">
        <v>404</v>
      </c>
      <c r="G271" s="20">
        <v>2018</v>
      </c>
      <c r="H271" s="20">
        <v>2021</v>
      </c>
      <c r="I271" s="21">
        <v>28000000</v>
      </c>
      <c r="J271" s="43">
        <v>0</v>
      </c>
      <c r="K271" s="38">
        <v>2000</v>
      </c>
      <c r="L271" s="293"/>
      <c r="M271" s="290" t="s">
        <v>1507</v>
      </c>
      <c r="N271" s="259"/>
      <c r="O271" s="259"/>
      <c r="P271" s="259"/>
      <c r="Q271" s="257">
        <f>[1]KURUMLAR!K559/4</f>
        <v>500</v>
      </c>
      <c r="R271" s="102">
        <v>500</v>
      </c>
      <c r="S271" s="102">
        <v>500</v>
      </c>
      <c r="T271" s="102">
        <v>500</v>
      </c>
    </row>
    <row r="272" spans="1:20" s="6" customFormat="1" ht="47.1" customHeight="1">
      <c r="A272" s="157">
        <v>270</v>
      </c>
      <c r="B272" s="142" t="s">
        <v>359</v>
      </c>
      <c r="C272" s="15" t="s">
        <v>94</v>
      </c>
      <c r="D272" s="177" t="s">
        <v>405</v>
      </c>
      <c r="E272" s="45" t="s">
        <v>1335</v>
      </c>
      <c r="F272" s="22" t="s">
        <v>406</v>
      </c>
      <c r="G272" s="20">
        <v>2018</v>
      </c>
      <c r="H272" s="20">
        <v>2022</v>
      </c>
      <c r="I272" s="21">
        <v>20000000</v>
      </c>
      <c r="J272" s="43">
        <v>0</v>
      </c>
      <c r="K272" s="38">
        <v>2000</v>
      </c>
      <c r="L272" s="293"/>
      <c r="M272" s="290" t="s">
        <v>1507</v>
      </c>
      <c r="N272" s="259"/>
      <c r="O272" s="259"/>
      <c r="P272" s="259"/>
      <c r="Q272" s="257">
        <f>[1]KURUMLAR!K560/4</f>
        <v>500</v>
      </c>
      <c r="R272" s="102">
        <v>500</v>
      </c>
      <c r="S272" s="102">
        <v>500</v>
      </c>
      <c r="T272" s="102">
        <v>500</v>
      </c>
    </row>
    <row r="273" spans="1:20" s="6" customFormat="1" ht="93.75" customHeight="1">
      <c r="A273" s="157">
        <v>271</v>
      </c>
      <c r="B273" s="142" t="s">
        <v>1467</v>
      </c>
      <c r="C273" s="20" t="s">
        <v>75</v>
      </c>
      <c r="D273" s="180" t="s">
        <v>202</v>
      </c>
      <c r="E273" s="132" t="s">
        <v>92</v>
      </c>
      <c r="F273" s="133" t="s">
        <v>201</v>
      </c>
      <c r="G273" s="134">
        <v>40519</v>
      </c>
      <c r="H273" s="134">
        <v>44471</v>
      </c>
      <c r="I273" s="135">
        <v>624459.92299849994</v>
      </c>
      <c r="J273" s="135">
        <v>545415.99</v>
      </c>
      <c r="K273" s="135">
        <f>I273-J273</f>
        <v>79043.932998499949</v>
      </c>
      <c r="L273" s="135">
        <v>0</v>
      </c>
      <c r="M273" s="259"/>
      <c r="N273" s="259"/>
      <c r="O273" s="259"/>
      <c r="P273" s="259"/>
      <c r="Q273" s="257">
        <f>[1]KURUMLAR!K92/4</f>
        <v>19760.983249624987</v>
      </c>
      <c r="R273" s="135">
        <v>19760.983249624987</v>
      </c>
      <c r="S273" s="135">
        <v>19760.983249624987</v>
      </c>
      <c r="T273" s="135">
        <v>19760.983249624987</v>
      </c>
    </row>
    <row r="274" spans="1:20" s="6" customFormat="1" ht="93.75" customHeight="1">
      <c r="A274" s="157">
        <v>272</v>
      </c>
      <c r="B274" s="142" t="s">
        <v>1467</v>
      </c>
      <c r="C274" s="20" t="s">
        <v>75</v>
      </c>
      <c r="D274" s="180" t="s">
        <v>203</v>
      </c>
      <c r="E274" s="132" t="s">
        <v>204</v>
      </c>
      <c r="F274" s="133" t="s">
        <v>201</v>
      </c>
      <c r="G274" s="134">
        <v>41092</v>
      </c>
      <c r="H274" s="134">
        <v>43948</v>
      </c>
      <c r="I274" s="135">
        <v>1215872</v>
      </c>
      <c r="J274" s="135">
        <v>503239.12</v>
      </c>
      <c r="K274" s="135">
        <f>I274-J274</f>
        <v>712632.88</v>
      </c>
      <c r="L274" s="135">
        <v>0</v>
      </c>
      <c r="M274" s="259"/>
      <c r="N274" s="259"/>
      <c r="O274" s="259"/>
      <c r="P274" s="259"/>
      <c r="Q274" s="257">
        <f>[1]KURUMLAR!K93/4</f>
        <v>178158.22</v>
      </c>
      <c r="R274" s="135">
        <v>178158.22</v>
      </c>
      <c r="S274" s="135">
        <v>178158.22</v>
      </c>
      <c r="T274" s="135">
        <v>178158.22</v>
      </c>
    </row>
    <row r="275" spans="1:20" s="6" customFormat="1" ht="93.75" customHeight="1">
      <c r="A275" s="154">
        <v>273</v>
      </c>
      <c r="B275" s="142" t="s">
        <v>1467</v>
      </c>
      <c r="C275" s="20" t="s">
        <v>75</v>
      </c>
      <c r="D275" s="180" t="s">
        <v>205</v>
      </c>
      <c r="E275" s="132" t="s">
        <v>198</v>
      </c>
      <c r="F275" s="133" t="s">
        <v>200</v>
      </c>
      <c r="G275" s="134">
        <v>41137</v>
      </c>
      <c r="H275" s="134">
        <v>44493</v>
      </c>
      <c r="I275" s="135">
        <v>9633220.9408</v>
      </c>
      <c r="J275" s="135">
        <v>5977414.7999999998</v>
      </c>
      <c r="K275" s="135">
        <f t="shared" ref="K275:K338" si="4">I275-J275</f>
        <v>3655806.1408000002</v>
      </c>
      <c r="L275" s="135">
        <v>0</v>
      </c>
      <c r="M275" s="259"/>
      <c r="N275" s="259"/>
      <c r="O275" s="259"/>
      <c r="P275" s="259"/>
      <c r="Q275" s="257">
        <f>[1]KURUMLAR!K94/4</f>
        <v>913951.53520000004</v>
      </c>
      <c r="R275" s="135">
        <v>913951.53520000004</v>
      </c>
      <c r="S275" s="135">
        <v>913951.53520000004</v>
      </c>
      <c r="T275" s="135">
        <v>913951.53520000004</v>
      </c>
    </row>
    <row r="276" spans="1:20" s="6" customFormat="1" ht="59.25" customHeight="1">
      <c r="A276" s="157">
        <v>274</v>
      </c>
      <c r="B276" s="142" t="s">
        <v>1467</v>
      </c>
      <c r="C276" s="20" t="s">
        <v>75</v>
      </c>
      <c r="D276" s="180" t="s">
        <v>206</v>
      </c>
      <c r="E276" s="132" t="s">
        <v>198</v>
      </c>
      <c r="F276" s="133" t="s">
        <v>200</v>
      </c>
      <c r="G276" s="134">
        <v>41194</v>
      </c>
      <c r="H276" s="134">
        <v>44481</v>
      </c>
      <c r="I276" s="135">
        <v>7002103.716</v>
      </c>
      <c r="J276" s="135">
        <v>5912742.4325999999</v>
      </c>
      <c r="K276" s="135">
        <f t="shared" si="4"/>
        <v>1089361.2834000001</v>
      </c>
      <c r="L276" s="135">
        <v>0</v>
      </c>
      <c r="M276" s="259"/>
      <c r="N276" s="259"/>
      <c r="O276" s="259"/>
      <c r="P276" s="259"/>
      <c r="Q276" s="257">
        <f>[1]KURUMLAR!K95/4</f>
        <v>272340.32085000002</v>
      </c>
      <c r="R276" s="135">
        <v>272340.32085000002</v>
      </c>
      <c r="S276" s="135">
        <v>272340.32085000002</v>
      </c>
      <c r="T276" s="135">
        <v>272340.32085000002</v>
      </c>
    </row>
    <row r="277" spans="1:20" s="6" customFormat="1" ht="59.25" customHeight="1">
      <c r="A277" s="157">
        <v>275</v>
      </c>
      <c r="B277" s="142" t="s">
        <v>1467</v>
      </c>
      <c r="C277" s="20" t="s">
        <v>75</v>
      </c>
      <c r="D277" s="180" t="s">
        <v>207</v>
      </c>
      <c r="E277" s="132" t="s">
        <v>198</v>
      </c>
      <c r="F277" s="133" t="s">
        <v>200</v>
      </c>
      <c r="G277" s="134">
        <v>41311</v>
      </c>
      <c r="H277" s="134">
        <v>44413</v>
      </c>
      <c r="I277" s="135">
        <v>14138975.800932752</v>
      </c>
      <c r="J277" s="135">
        <v>13849923.5978</v>
      </c>
      <c r="K277" s="135">
        <f t="shared" si="4"/>
        <v>289052.20313275233</v>
      </c>
      <c r="L277" s="135">
        <v>0</v>
      </c>
      <c r="M277" s="259"/>
      <c r="N277" s="259"/>
      <c r="O277" s="259"/>
      <c r="P277" s="259"/>
      <c r="Q277" s="257">
        <f>[1]KURUMLAR!K96/4</f>
        <v>72263.050783188082</v>
      </c>
      <c r="R277" s="135">
        <v>72263.050783188082</v>
      </c>
      <c r="S277" s="135">
        <v>72263.050783188082</v>
      </c>
      <c r="T277" s="135">
        <v>72263.050783188082</v>
      </c>
    </row>
    <row r="278" spans="1:20" s="6" customFormat="1" ht="102.75" customHeight="1">
      <c r="A278" s="157">
        <v>276</v>
      </c>
      <c r="B278" s="142" t="s">
        <v>1467</v>
      </c>
      <c r="C278" s="20" t="s">
        <v>75</v>
      </c>
      <c r="D278" s="180" t="s">
        <v>208</v>
      </c>
      <c r="E278" s="132" t="s">
        <v>195</v>
      </c>
      <c r="F278" s="133" t="s">
        <v>201</v>
      </c>
      <c r="G278" s="134">
        <v>41205</v>
      </c>
      <c r="H278" s="134">
        <v>44276</v>
      </c>
      <c r="I278" s="135">
        <v>146320</v>
      </c>
      <c r="J278" s="135">
        <v>0</v>
      </c>
      <c r="K278" s="135">
        <f t="shared" si="4"/>
        <v>146320</v>
      </c>
      <c r="L278" s="135">
        <v>0</v>
      </c>
      <c r="M278" s="259"/>
      <c r="N278" s="259"/>
      <c r="O278" s="259"/>
      <c r="P278" s="259"/>
      <c r="Q278" s="257">
        <f>[1]KURUMLAR!K97/4</f>
        <v>36580</v>
      </c>
      <c r="R278" s="135">
        <v>36580</v>
      </c>
      <c r="S278" s="135">
        <v>36580</v>
      </c>
      <c r="T278" s="135">
        <v>36580</v>
      </c>
    </row>
    <row r="279" spans="1:20" s="6" customFormat="1" ht="102.75" customHeight="1">
      <c r="A279" s="154">
        <v>277</v>
      </c>
      <c r="B279" s="142" t="s">
        <v>1467</v>
      </c>
      <c r="C279" s="20" t="s">
        <v>75</v>
      </c>
      <c r="D279" s="180" t="s">
        <v>209</v>
      </c>
      <c r="E279" s="132" t="s">
        <v>210</v>
      </c>
      <c r="F279" s="133" t="s">
        <v>201</v>
      </c>
      <c r="G279" s="134">
        <v>41226</v>
      </c>
      <c r="H279" s="134">
        <v>44447</v>
      </c>
      <c r="I279" s="135">
        <v>889106.4</v>
      </c>
      <c r="J279" s="135">
        <v>46203.39</v>
      </c>
      <c r="K279" s="135">
        <f t="shared" si="4"/>
        <v>842903.01</v>
      </c>
      <c r="L279" s="135">
        <v>0</v>
      </c>
      <c r="M279" s="259"/>
      <c r="N279" s="259"/>
      <c r="O279" s="259"/>
      <c r="P279" s="259"/>
      <c r="Q279" s="257">
        <f>[1]KURUMLAR!K98/4</f>
        <v>210725.7525</v>
      </c>
      <c r="R279" s="135">
        <v>210725.7525</v>
      </c>
      <c r="S279" s="135">
        <v>210725.7525</v>
      </c>
      <c r="T279" s="135">
        <v>210725.7525</v>
      </c>
    </row>
    <row r="280" spans="1:20" s="6" customFormat="1" ht="102.75" customHeight="1">
      <c r="A280" s="157">
        <v>278</v>
      </c>
      <c r="B280" s="142" t="s">
        <v>1467</v>
      </c>
      <c r="C280" s="20" t="s">
        <v>75</v>
      </c>
      <c r="D280" s="180" t="s">
        <v>211</v>
      </c>
      <c r="E280" s="132" t="s">
        <v>195</v>
      </c>
      <c r="F280" s="133" t="s">
        <v>200</v>
      </c>
      <c r="G280" s="134">
        <v>41236</v>
      </c>
      <c r="H280" s="134">
        <v>43840</v>
      </c>
      <c r="I280" s="135">
        <v>9143348.9558000006</v>
      </c>
      <c r="J280" s="135">
        <v>6820350.4500000002</v>
      </c>
      <c r="K280" s="135">
        <f t="shared" si="4"/>
        <v>2322998.5058000004</v>
      </c>
      <c r="L280" s="135">
        <v>0</v>
      </c>
      <c r="M280" s="259"/>
      <c r="N280" s="259"/>
      <c r="O280" s="259"/>
      <c r="P280" s="259"/>
      <c r="Q280" s="257">
        <f>[1]KURUMLAR!K99/4</f>
        <v>580749.6264500001</v>
      </c>
      <c r="R280" s="135">
        <v>580749.6264500001</v>
      </c>
      <c r="S280" s="135">
        <v>580749.6264500001</v>
      </c>
      <c r="T280" s="135">
        <v>580749.6264500001</v>
      </c>
    </row>
    <row r="281" spans="1:20" s="6" customFormat="1" ht="59.25" customHeight="1">
      <c r="A281" s="157">
        <v>279</v>
      </c>
      <c r="B281" s="142" t="s">
        <v>1467</v>
      </c>
      <c r="C281" s="20" t="s">
        <v>75</v>
      </c>
      <c r="D281" s="180" t="s">
        <v>212</v>
      </c>
      <c r="E281" s="132" t="s">
        <v>198</v>
      </c>
      <c r="F281" s="133" t="s">
        <v>200</v>
      </c>
      <c r="G281" s="134">
        <v>41227</v>
      </c>
      <c r="H281" s="134" t="s">
        <v>1415</v>
      </c>
      <c r="I281" s="135">
        <v>7002103.716</v>
      </c>
      <c r="J281" s="135">
        <v>5912742.4325999999</v>
      </c>
      <c r="K281" s="135">
        <f t="shared" si="4"/>
        <v>1089361.2834000001</v>
      </c>
      <c r="L281" s="135">
        <v>0</v>
      </c>
      <c r="M281" s="259"/>
      <c r="N281" s="259"/>
      <c r="O281" s="259"/>
      <c r="P281" s="259"/>
      <c r="Q281" s="257">
        <f>[1]KURUMLAR!K100/4</f>
        <v>272340.32085000002</v>
      </c>
      <c r="R281" s="135">
        <v>272340.32085000002</v>
      </c>
      <c r="S281" s="135">
        <v>272340.32085000002</v>
      </c>
      <c r="T281" s="135">
        <v>272340.32085000002</v>
      </c>
    </row>
    <row r="282" spans="1:20" s="6" customFormat="1" ht="59.25" customHeight="1">
      <c r="A282" s="157">
        <v>280</v>
      </c>
      <c r="B282" s="142" t="s">
        <v>1467</v>
      </c>
      <c r="C282" s="20" t="s">
        <v>75</v>
      </c>
      <c r="D282" s="180" t="s">
        <v>213</v>
      </c>
      <c r="E282" s="132" t="s">
        <v>198</v>
      </c>
      <c r="F282" s="133" t="s">
        <v>200</v>
      </c>
      <c r="G282" s="134">
        <v>41243</v>
      </c>
      <c r="H282" s="134" t="s">
        <v>1419</v>
      </c>
      <c r="I282" s="135">
        <v>3424927.3676</v>
      </c>
      <c r="J282" s="135">
        <v>2909834.54</v>
      </c>
      <c r="K282" s="135">
        <f t="shared" si="4"/>
        <v>515092.82759999996</v>
      </c>
      <c r="L282" s="135">
        <v>0</v>
      </c>
      <c r="M282" s="259"/>
      <c r="N282" s="259"/>
      <c r="O282" s="259"/>
      <c r="P282" s="259"/>
      <c r="Q282" s="257">
        <f>[1]KURUMLAR!K101/4</f>
        <v>128773.20689999999</v>
      </c>
      <c r="R282" s="135">
        <v>128773.20689999999</v>
      </c>
      <c r="S282" s="135">
        <v>128773.20689999999</v>
      </c>
      <c r="T282" s="135">
        <v>128773.20689999999</v>
      </c>
    </row>
    <row r="283" spans="1:20" s="6" customFormat="1" ht="99" customHeight="1">
      <c r="A283" s="154">
        <v>281</v>
      </c>
      <c r="B283" s="142" t="s">
        <v>1467</v>
      </c>
      <c r="C283" s="20" t="s">
        <v>75</v>
      </c>
      <c r="D283" s="180" t="s">
        <v>214</v>
      </c>
      <c r="E283" s="132" t="s">
        <v>83</v>
      </c>
      <c r="F283" s="133" t="s">
        <v>201</v>
      </c>
      <c r="G283" s="134">
        <v>41300</v>
      </c>
      <c r="H283" s="134">
        <v>44422</v>
      </c>
      <c r="I283" s="135">
        <v>8720.2000000000007</v>
      </c>
      <c r="J283" s="135">
        <v>0</v>
      </c>
      <c r="K283" s="135">
        <f t="shared" si="4"/>
        <v>8720.2000000000007</v>
      </c>
      <c r="L283" s="135">
        <v>0</v>
      </c>
      <c r="M283" s="259"/>
      <c r="N283" s="259"/>
      <c r="O283" s="259"/>
      <c r="P283" s="259"/>
      <c r="Q283" s="257">
        <f>[1]KURUMLAR!K102/4</f>
        <v>2180.0500000000002</v>
      </c>
      <c r="R283" s="135">
        <v>2180.0500000000002</v>
      </c>
      <c r="S283" s="135">
        <v>2180.0500000000002</v>
      </c>
      <c r="T283" s="135">
        <v>2180.0500000000002</v>
      </c>
    </row>
    <row r="284" spans="1:20" s="6" customFormat="1" ht="99" customHeight="1">
      <c r="A284" s="157">
        <v>282</v>
      </c>
      <c r="B284" s="142" t="s">
        <v>1467</v>
      </c>
      <c r="C284" s="20" t="s">
        <v>75</v>
      </c>
      <c r="D284" s="180" t="s">
        <v>215</v>
      </c>
      <c r="E284" s="132" t="s">
        <v>198</v>
      </c>
      <c r="F284" s="133" t="s">
        <v>201</v>
      </c>
      <c r="G284" s="134">
        <v>41299</v>
      </c>
      <c r="H284" s="134">
        <v>44520</v>
      </c>
      <c r="I284" s="135">
        <v>82588.2</v>
      </c>
      <c r="J284" s="135">
        <v>0</v>
      </c>
      <c r="K284" s="135">
        <f t="shared" si="4"/>
        <v>82588.2</v>
      </c>
      <c r="L284" s="135">
        <v>0</v>
      </c>
      <c r="M284" s="259"/>
      <c r="N284" s="259"/>
      <c r="O284" s="259"/>
      <c r="P284" s="259"/>
      <c r="Q284" s="257">
        <f>[1]KURUMLAR!K103/4</f>
        <v>20647.05</v>
      </c>
      <c r="R284" s="135">
        <v>20647.05</v>
      </c>
      <c r="S284" s="135">
        <v>20647.05</v>
      </c>
      <c r="T284" s="135">
        <v>20647.05</v>
      </c>
    </row>
    <row r="285" spans="1:20" s="6" customFormat="1" ht="99" customHeight="1">
      <c r="A285" s="157">
        <v>283</v>
      </c>
      <c r="B285" s="142" t="s">
        <v>1467</v>
      </c>
      <c r="C285" s="20" t="s">
        <v>75</v>
      </c>
      <c r="D285" s="180" t="s">
        <v>216</v>
      </c>
      <c r="E285" s="132" t="s">
        <v>198</v>
      </c>
      <c r="F285" s="133" t="s">
        <v>201</v>
      </c>
      <c r="G285" s="134">
        <v>41194</v>
      </c>
      <c r="H285" s="134">
        <v>44235</v>
      </c>
      <c r="I285" s="135">
        <v>155760</v>
      </c>
      <c r="J285" s="135">
        <v>0</v>
      </c>
      <c r="K285" s="135">
        <f t="shared" si="4"/>
        <v>155760</v>
      </c>
      <c r="L285" s="135">
        <v>0</v>
      </c>
      <c r="M285" s="259"/>
      <c r="N285" s="259"/>
      <c r="O285" s="259"/>
      <c r="P285" s="259"/>
      <c r="Q285" s="257">
        <f>[1]KURUMLAR!K104/4</f>
        <v>38940</v>
      </c>
      <c r="R285" s="135">
        <v>38940</v>
      </c>
      <c r="S285" s="135">
        <v>38940</v>
      </c>
      <c r="T285" s="135">
        <v>38940</v>
      </c>
    </row>
    <row r="286" spans="1:20" s="6" customFormat="1" ht="99" customHeight="1">
      <c r="A286" s="157">
        <v>284</v>
      </c>
      <c r="B286" s="142" t="s">
        <v>1467</v>
      </c>
      <c r="C286" s="20" t="s">
        <v>75</v>
      </c>
      <c r="D286" s="180" t="s">
        <v>217</v>
      </c>
      <c r="E286" s="132" t="s">
        <v>204</v>
      </c>
      <c r="F286" s="133" t="s">
        <v>201</v>
      </c>
      <c r="G286" s="134">
        <v>41709</v>
      </c>
      <c r="H286" s="134">
        <v>44206</v>
      </c>
      <c r="I286" s="135">
        <v>1167020</v>
      </c>
      <c r="J286" s="135">
        <v>0</v>
      </c>
      <c r="K286" s="135">
        <f t="shared" si="4"/>
        <v>1167020</v>
      </c>
      <c r="L286" s="135">
        <v>0</v>
      </c>
      <c r="M286" s="259"/>
      <c r="N286" s="259"/>
      <c r="O286" s="259"/>
      <c r="P286" s="259"/>
      <c r="Q286" s="257">
        <f>[1]KURUMLAR!K105/4</f>
        <v>291755</v>
      </c>
      <c r="R286" s="135">
        <v>291755</v>
      </c>
      <c r="S286" s="135">
        <v>291755</v>
      </c>
      <c r="T286" s="135">
        <v>291755</v>
      </c>
    </row>
    <row r="287" spans="1:20" s="6" customFormat="1" ht="99" customHeight="1">
      <c r="A287" s="154">
        <v>285</v>
      </c>
      <c r="B287" s="142" t="s">
        <v>1467</v>
      </c>
      <c r="C287" s="20" t="s">
        <v>75</v>
      </c>
      <c r="D287" s="180" t="s">
        <v>218</v>
      </c>
      <c r="E287" s="132" t="s">
        <v>86</v>
      </c>
      <c r="F287" s="133" t="s">
        <v>201</v>
      </c>
      <c r="G287" s="134">
        <v>41518</v>
      </c>
      <c r="H287" s="134">
        <v>44499</v>
      </c>
      <c r="I287" s="135">
        <v>8850</v>
      </c>
      <c r="J287" s="135">
        <v>0</v>
      </c>
      <c r="K287" s="135">
        <f t="shared" si="4"/>
        <v>8850</v>
      </c>
      <c r="L287" s="135">
        <v>0</v>
      </c>
      <c r="M287" s="259"/>
      <c r="N287" s="259"/>
      <c r="O287" s="259"/>
      <c r="P287" s="259"/>
      <c r="Q287" s="257">
        <f>[1]KURUMLAR!K106/4</f>
        <v>2212.5</v>
      </c>
      <c r="R287" s="135">
        <v>2212.5</v>
      </c>
      <c r="S287" s="135">
        <v>2212.5</v>
      </c>
      <c r="T287" s="135">
        <v>2212.5</v>
      </c>
    </row>
    <row r="288" spans="1:20" s="6" customFormat="1" ht="99" customHeight="1">
      <c r="A288" s="157">
        <v>286</v>
      </c>
      <c r="B288" s="142" t="s">
        <v>1467</v>
      </c>
      <c r="C288" s="20" t="s">
        <v>75</v>
      </c>
      <c r="D288" s="180" t="s">
        <v>219</v>
      </c>
      <c r="E288" s="132" t="s">
        <v>198</v>
      </c>
      <c r="F288" s="133" t="s">
        <v>200</v>
      </c>
      <c r="G288" s="134">
        <v>41411</v>
      </c>
      <c r="H288" s="134">
        <v>44535</v>
      </c>
      <c r="I288" s="135">
        <v>8051095.0184000004</v>
      </c>
      <c r="J288" s="135">
        <v>8030865.398</v>
      </c>
      <c r="K288" s="135">
        <f t="shared" si="4"/>
        <v>20229.620400000364</v>
      </c>
      <c r="L288" s="135">
        <v>0</v>
      </c>
      <c r="M288" s="259"/>
      <c r="N288" s="259"/>
      <c r="O288" s="259"/>
      <c r="P288" s="259"/>
      <c r="Q288" s="257">
        <f>[1]KURUMLAR!K107/4</f>
        <v>5057.4051000000909</v>
      </c>
      <c r="R288" s="135">
        <v>5057.4051000000909</v>
      </c>
      <c r="S288" s="135">
        <v>5057.4051000000909</v>
      </c>
      <c r="T288" s="135">
        <v>5057.4051000000909</v>
      </c>
    </row>
    <row r="289" spans="1:20" s="6" customFormat="1" ht="99" customHeight="1">
      <c r="A289" s="157">
        <v>287</v>
      </c>
      <c r="B289" s="142" t="s">
        <v>1467</v>
      </c>
      <c r="C289" s="20" t="s">
        <v>75</v>
      </c>
      <c r="D289" s="180" t="s">
        <v>220</v>
      </c>
      <c r="E289" s="132" t="s">
        <v>198</v>
      </c>
      <c r="F289" s="133" t="s">
        <v>200</v>
      </c>
      <c r="G289" s="134">
        <v>41376</v>
      </c>
      <c r="H289" s="134">
        <v>44300</v>
      </c>
      <c r="I289" s="135">
        <v>8126894.1238000002</v>
      </c>
      <c r="J289" s="135">
        <v>7189934.8799999999</v>
      </c>
      <c r="K289" s="135">
        <f t="shared" si="4"/>
        <v>936959.24380000029</v>
      </c>
      <c r="L289" s="135">
        <v>0</v>
      </c>
      <c r="M289" s="259"/>
      <c r="N289" s="259"/>
      <c r="O289" s="259"/>
      <c r="P289" s="259"/>
      <c r="Q289" s="257">
        <f>[1]KURUMLAR!K108/4</f>
        <v>234239.81095000007</v>
      </c>
      <c r="R289" s="135">
        <v>234239.81095000007</v>
      </c>
      <c r="S289" s="135">
        <v>234239.81095000007</v>
      </c>
      <c r="T289" s="135">
        <v>234239.81095000007</v>
      </c>
    </row>
    <row r="290" spans="1:20" s="6" customFormat="1" ht="99" customHeight="1">
      <c r="A290" s="157">
        <v>288</v>
      </c>
      <c r="B290" s="142" t="s">
        <v>1467</v>
      </c>
      <c r="C290" s="20" t="s">
        <v>75</v>
      </c>
      <c r="D290" s="180" t="s">
        <v>221</v>
      </c>
      <c r="E290" s="132" t="s">
        <v>198</v>
      </c>
      <c r="F290" s="133" t="s">
        <v>201</v>
      </c>
      <c r="G290" s="134">
        <v>41282</v>
      </c>
      <c r="H290" s="134">
        <v>44018</v>
      </c>
      <c r="I290" s="135">
        <v>25370</v>
      </c>
      <c r="J290" s="135">
        <v>0</v>
      </c>
      <c r="K290" s="135">
        <f t="shared" si="4"/>
        <v>25370</v>
      </c>
      <c r="L290" s="135">
        <v>0</v>
      </c>
      <c r="M290" s="259"/>
      <c r="N290" s="259"/>
      <c r="O290" s="259"/>
      <c r="P290" s="259"/>
      <c r="Q290" s="257">
        <f>[1]KURUMLAR!K109/4</f>
        <v>6342.5</v>
      </c>
      <c r="R290" s="135">
        <v>6342.5</v>
      </c>
      <c r="S290" s="135">
        <v>6342.5</v>
      </c>
      <c r="T290" s="135">
        <v>6342.5</v>
      </c>
    </row>
    <row r="291" spans="1:20" s="6" customFormat="1" ht="99" customHeight="1">
      <c r="A291" s="154">
        <v>289</v>
      </c>
      <c r="B291" s="142" t="s">
        <v>1467</v>
      </c>
      <c r="C291" s="20" t="s">
        <v>75</v>
      </c>
      <c r="D291" s="180" t="s">
        <v>222</v>
      </c>
      <c r="E291" s="132" t="s">
        <v>64</v>
      </c>
      <c r="F291" s="133" t="s">
        <v>201</v>
      </c>
      <c r="G291" s="134">
        <v>41368</v>
      </c>
      <c r="H291" s="134">
        <v>44439</v>
      </c>
      <c r="I291" s="135">
        <v>40120</v>
      </c>
      <c r="J291" s="135">
        <v>0</v>
      </c>
      <c r="K291" s="135">
        <f t="shared" si="4"/>
        <v>40120</v>
      </c>
      <c r="L291" s="135">
        <v>0</v>
      </c>
      <c r="M291" s="259"/>
      <c r="N291" s="259"/>
      <c r="O291" s="259"/>
      <c r="P291" s="259"/>
      <c r="Q291" s="257">
        <f>[1]KURUMLAR!K110/4</f>
        <v>10030</v>
      </c>
      <c r="R291" s="135">
        <v>10030</v>
      </c>
      <c r="S291" s="135">
        <v>10030</v>
      </c>
      <c r="T291" s="135">
        <v>10030</v>
      </c>
    </row>
    <row r="292" spans="1:20" s="6" customFormat="1" ht="73.5" customHeight="1">
      <c r="A292" s="157">
        <v>290</v>
      </c>
      <c r="B292" s="142" t="s">
        <v>1467</v>
      </c>
      <c r="C292" s="20" t="s">
        <v>75</v>
      </c>
      <c r="D292" s="180" t="s">
        <v>223</v>
      </c>
      <c r="E292" s="132" t="s">
        <v>210</v>
      </c>
      <c r="F292" s="133" t="s">
        <v>201</v>
      </c>
      <c r="G292" s="134">
        <v>41331</v>
      </c>
      <c r="H292" s="134">
        <v>44432</v>
      </c>
      <c r="I292" s="135">
        <v>61360</v>
      </c>
      <c r="J292" s="135">
        <v>0</v>
      </c>
      <c r="K292" s="135">
        <f t="shared" si="4"/>
        <v>61360</v>
      </c>
      <c r="L292" s="135">
        <v>0</v>
      </c>
      <c r="M292" s="259"/>
      <c r="N292" s="259"/>
      <c r="O292" s="259"/>
      <c r="P292" s="259"/>
      <c r="Q292" s="257">
        <f>[1]KURUMLAR!K111/4</f>
        <v>15340</v>
      </c>
      <c r="R292" s="135">
        <v>15340</v>
      </c>
      <c r="S292" s="135">
        <v>15340</v>
      </c>
      <c r="T292" s="135">
        <v>15340</v>
      </c>
    </row>
    <row r="293" spans="1:20" s="6" customFormat="1" ht="73.5" customHeight="1">
      <c r="A293" s="157">
        <v>291</v>
      </c>
      <c r="B293" s="142" t="s">
        <v>1467</v>
      </c>
      <c r="C293" s="20" t="s">
        <v>75</v>
      </c>
      <c r="D293" s="180" t="s">
        <v>224</v>
      </c>
      <c r="E293" s="132" t="s">
        <v>195</v>
      </c>
      <c r="F293" s="133" t="s">
        <v>200</v>
      </c>
      <c r="G293" s="134">
        <v>41432</v>
      </c>
      <c r="H293" s="134" t="s">
        <v>1418</v>
      </c>
      <c r="I293" s="135">
        <v>16893139.092599999</v>
      </c>
      <c r="J293" s="135">
        <v>4277618.0039999997</v>
      </c>
      <c r="K293" s="135">
        <f t="shared" si="4"/>
        <v>12615521.088599999</v>
      </c>
      <c r="L293" s="135">
        <v>0</v>
      </c>
      <c r="M293" s="259"/>
      <c r="N293" s="259"/>
      <c r="O293" s="259"/>
      <c r="P293" s="259"/>
      <c r="Q293" s="257">
        <f>[1]KURUMLAR!K112/4</f>
        <v>3153880.2721499996</v>
      </c>
      <c r="R293" s="135">
        <v>3153880.2721499996</v>
      </c>
      <c r="S293" s="135">
        <v>3153880.2721499996</v>
      </c>
      <c r="T293" s="135">
        <v>3153880.2721499996</v>
      </c>
    </row>
    <row r="294" spans="1:20" s="6" customFormat="1" ht="76.5" customHeight="1">
      <c r="A294" s="157">
        <v>292</v>
      </c>
      <c r="B294" s="142" t="s">
        <v>1467</v>
      </c>
      <c r="C294" s="20" t="s">
        <v>75</v>
      </c>
      <c r="D294" s="180" t="s">
        <v>225</v>
      </c>
      <c r="E294" s="132" t="s">
        <v>17</v>
      </c>
      <c r="F294" s="133" t="s">
        <v>200</v>
      </c>
      <c r="G294" s="134">
        <v>41586</v>
      </c>
      <c r="H294" s="134">
        <v>44292</v>
      </c>
      <c r="I294" s="135">
        <v>146320</v>
      </c>
      <c r="J294" s="135">
        <v>0</v>
      </c>
      <c r="K294" s="135">
        <f t="shared" si="4"/>
        <v>146320</v>
      </c>
      <c r="L294" s="135">
        <v>0</v>
      </c>
      <c r="M294" s="259"/>
      <c r="N294" s="259"/>
      <c r="O294" s="259"/>
      <c r="P294" s="259"/>
      <c r="Q294" s="257">
        <f>[1]KURUMLAR!K113/4</f>
        <v>36580</v>
      </c>
      <c r="R294" s="135">
        <v>36580</v>
      </c>
      <c r="S294" s="135">
        <v>36580</v>
      </c>
      <c r="T294" s="135">
        <v>36580</v>
      </c>
    </row>
    <row r="295" spans="1:20" s="6" customFormat="1" ht="76.5" customHeight="1">
      <c r="A295" s="154">
        <v>293</v>
      </c>
      <c r="B295" s="142" t="s">
        <v>1467</v>
      </c>
      <c r="C295" s="20" t="s">
        <v>75</v>
      </c>
      <c r="D295" s="180" t="s">
        <v>226</v>
      </c>
      <c r="E295" s="132" t="s">
        <v>198</v>
      </c>
      <c r="F295" s="133" t="s">
        <v>200</v>
      </c>
      <c r="G295" s="134">
        <v>41603</v>
      </c>
      <c r="H295" s="134" t="s">
        <v>1420</v>
      </c>
      <c r="I295" s="135">
        <v>4518140.5828977088</v>
      </c>
      <c r="J295" s="135">
        <v>4185898.9</v>
      </c>
      <c r="K295" s="135">
        <f t="shared" si="4"/>
        <v>332241.68289770884</v>
      </c>
      <c r="L295" s="135">
        <v>0</v>
      </c>
      <c r="M295" s="259"/>
      <c r="N295" s="259"/>
      <c r="O295" s="259"/>
      <c r="P295" s="259"/>
      <c r="Q295" s="257">
        <f>[1]KURUMLAR!K114/4</f>
        <v>83060.420724427211</v>
      </c>
      <c r="R295" s="135">
        <v>83060.420724427211</v>
      </c>
      <c r="S295" s="135">
        <v>83060.420724427211</v>
      </c>
      <c r="T295" s="135">
        <v>83060.420724427211</v>
      </c>
    </row>
    <row r="296" spans="1:20" s="6" customFormat="1" ht="76.5" customHeight="1">
      <c r="A296" s="157">
        <v>294</v>
      </c>
      <c r="B296" s="142" t="s">
        <v>1467</v>
      </c>
      <c r="C296" s="20" t="s">
        <v>75</v>
      </c>
      <c r="D296" s="180" t="s">
        <v>227</v>
      </c>
      <c r="E296" s="132" t="s">
        <v>198</v>
      </c>
      <c r="F296" s="133" t="s">
        <v>200</v>
      </c>
      <c r="G296" s="134">
        <v>41835</v>
      </c>
      <c r="H296" s="134" t="s">
        <v>1362</v>
      </c>
      <c r="I296" s="135">
        <v>8189907.3509999989</v>
      </c>
      <c r="J296" s="135">
        <v>6661150.5023999996</v>
      </c>
      <c r="K296" s="135">
        <f t="shared" si="4"/>
        <v>1528756.8485999992</v>
      </c>
      <c r="L296" s="135">
        <v>613709.06000000006</v>
      </c>
      <c r="M296" s="259"/>
      <c r="N296" s="259"/>
      <c r="O296" s="259"/>
      <c r="P296" s="259"/>
      <c r="Q296" s="257">
        <f>[1]KURUMLAR!K115/4</f>
        <v>382189.2121499998</v>
      </c>
      <c r="R296" s="135">
        <v>382189.2121499998</v>
      </c>
      <c r="S296" s="135">
        <v>382189.2121499998</v>
      </c>
      <c r="T296" s="135">
        <v>382189.2121499998</v>
      </c>
    </row>
    <row r="297" spans="1:20" s="6" customFormat="1" ht="76.5" customHeight="1">
      <c r="A297" s="157">
        <v>295</v>
      </c>
      <c r="B297" s="142" t="s">
        <v>1467</v>
      </c>
      <c r="C297" s="20" t="s">
        <v>75</v>
      </c>
      <c r="D297" s="180" t="s">
        <v>228</v>
      </c>
      <c r="E297" s="132" t="s">
        <v>78</v>
      </c>
      <c r="F297" s="133" t="s">
        <v>200</v>
      </c>
      <c r="G297" s="134">
        <v>41638</v>
      </c>
      <c r="H297" s="134" t="s">
        <v>1416</v>
      </c>
      <c r="I297" s="135">
        <v>15320023.638399998</v>
      </c>
      <c r="J297" s="135">
        <v>3865723.3532000002</v>
      </c>
      <c r="K297" s="135">
        <f t="shared" si="4"/>
        <v>11454300.285199998</v>
      </c>
      <c r="L297" s="135">
        <v>1108114.97</v>
      </c>
      <c r="M297" s="259"/>
      <c r="N297" s="259"/>
      <c r="O297" s="259"/>
      <c r="P297" s="259"/>
      <c r="Q297" s="257">
        <f>[1]KURUMLAR!K116/4</f>
        <v>2863575.0712999995</v>
      </c>
      <c r="R297" s="135">
        <v>2863575.0712999995</v>
      </c>
      <c r="S297" s="135">
        <v>2863575.0712999995</v>
      </c>
      <c r="T297" s="135">
        <v>2863575.0712999995</v>
      </c>
    </row>
    <row r="298" spans="1:20" s="6" customFormat="1" ht="76.5" customHeight="1">
      <c r="A298" s="157">
        <v>296</v>
      </c>
      <c r="B298" s="142" t="s">
        <v>1467</v>
      </c>
      <c r="C298" s="20" t="s">
        <v>75</v>
      </c>
      <c r="D298" s="180" t="s">
        <v>229</v>
      </c>
      <c r="E298" s="132" t="s">
        <v>83</v>
      </c>
      <c r="F298" s="133" t="s">
        <v>200</v>
      </c>
      <c r="G298" s="33">
        <v>41813</v>
      </c>
      <c r="H298" s="134">
        <v>44402</v>
      </c>
      <c r="I298" s="135">
        <v>6742520.1062000003</v>
      </c>
      <c r="J298" s="135">
        <v>6176070.3899999997</v>
      </c>
      <c r="K298" s="135">
        <f t="shared" si="4"/>
        <v>566449.71620000061</v>
      </c>
      <c r="L298" s="135">
        <v>0</v>
      </c>
      <c r="M298" s="259"/>
      <c r="N298" s="259"/>
      <c r="O298" s="259"/>
      <c r="P298" s="259"/>
      <c r="Q298" s="257">
        <f>[1]KURUMLAR!K117/4</f>
        <v>141612.42905000015</v>
      </c>
      <c r="R298" s="135">
        <v>141612.42905000015</v>
      </c>
      <c r="S298" s="135">
        <v>141612.42905000015</v>
      </c>
      <c r="T298" s="135">
        <v>141612.42905000015</v>
      </c>
    </row>
    <row r="299" spans="1:20" s="6" customFormat="1" ht="76.5" customHeight="1">
      <c r="A299" s="154">
        <v>297</v>
      </c>
      <c r="B299" s="142" t="s">
        <v>1467</v>
      </c>
      <c r="C299" s="20" t="s">
        <v>75</v>
      </c>
      <c r="D299" s="180" t="s">
        <v>230</v>
      </c>
      <c r="E299" s="132" t="s">
        <v>136</v>
      </c>
      <c r="F299" s="133" t="s">
        <v>200</v>
      </c>
      <c r="G299" s="134">
        <v>41862</v>
      </c>
      <c r="H299" s="134">
        <v>44083</v>
      </c>
      <c r="I299" s="135">
        <v>8957052.9865999985</v>
      </c>
      <c r="J299" s="135">
        <v>4111977.3054</v>
      </c>
      <c r="K299" s="135">
        <f t="shared" si="4"/>
        <v>4845075.6811999986</v>
      </c>
      <c r="L299" s="135">
        <v>2037722.8</v>
      </c>
      <c r="M299" s="259"/>
      <c r="N299" s="259"/>
      <c r="O299" s="259"/>
      <c r="P299" s="259"/>
      <c r="Q299" s="257">
        <f>[1]KURUMLAR!K118/4</f>
        <v>1211268.9202999996</v>
      </c>
      <c r="R299" s="135">
        <v>1211268.9202999996</v>
      </c>
      <c r="S299" s="135">
        <v>1211268.9202999996</v>
      </c>
      <c r="T299" s="135">
        <v>1211268.9202999996</v>
      </c>
    </row>
    <row r="300" spans="1:20" s="6" customFormat="1" ht="124.5" customHeight="1">
      <c r="A300" s="157">
        <v>298</v>
      </c>
      <c r="B300" s="142" t="s">
        <v>1467</v>
      </c>
      <c r="C300" s="20" t="s">
        <v>75</v>
      </c>
      <c r="D300" s="180" t="s">
        <v>231</v>
      </c>
      <c r="E300" s="132" t="s">
        <v>198</v>
      </c>
      <c r="F300" s="133" t="s">
        <v>201</v>
      </c>
      <c r="G300" s="33">
        <v>41724</v>
      </c>
      <c r="H300" s="134">
        <v>44268</v>
      </c>
      <c r="I300" s="135">
        <v>10496100</v>
      </c>
      <c r="J300" s="135">
        <v>7869247.1600000001</v>
      </c>
      <c r="K300" s="135">
        <f t="shared" si="4"/>
        <v>2626852.84</v>
      </c>
      <c r="L300" s="135">
        <v>871076.79</v>
      </c>
      <c r="M300" s="259"/>
      <c r="N300" s="259"/>
      <c r="O300" s="259"/>
      <c r="P300" s="259"/>
      <c r="Q300" s="257">
        <f>[1]KURUMLAR!K119/4</f>
        <v>656713.21</v>
      </c>
      <c r="R300" s="135">
        <v>656713.21</v>
      </c>
      <c r="S300" s="135">
        <v>656713.21</v>
      </c>
      <c r="T300" s="135">
        <v>656713.21</v>
      </c>
    </row>
    <row r="301" spans="1:20" s="6" customFormat="1" ht="124.5" customHeight="1">
      <c r="A301" s="157">
        <v>299</v>
      </c>
      <c r="B301" s="142" t="s">
        <v>1467</v>
      </c>
      <c r="C301" s="20" t="s">
        <v>75</v>
      </c>
      <c r="D301" s="180" t="s">
        <v>232</v>
      </c>
      <c r="E301" s="132" t="s">
        <v>198</v>
      </c>
      <c r="F301" s="133" t="s">
        <v>201</v>
      </c>
      <c r="G301" s="33">
        <v>41723</v>
      </c>
      <c r="H301" s="91">
        <v>44314</v>
      </c>
      <c r="I301" s="135">
        <v>1608340</v>
      </c>
      <c r="J301" s="135">
        <v>508603.74</v>
      </c>
      <c r="K301" s="135">
        <f t="shared" si="4"/>
        <v>1099736.26</v>
      </c>
      <c r="L301" s="135">
        <v>0</v>
      </c>
      <c r="M301" s="259"/>
      <c r="N301" s="259"/>
      <c r="O301" s="259"/>
      <c r="P301" s="259"/>
      <c r="Q301" s="257">
        <f>[1]KURUMLAR!K120/4</f>
        <v>274934.065</v>
      </c>
      <c r="R301" s="135">
        <v>274934.065</v>
      </c>
      <c r="S301" s="135">
        <v>274934.065</v>
      </c>
      <c r="T301" s="135">
        <v>274934.065</v>
      </c>
    </row>
    <row r="302" spans="1:20" s="6" customFormat="1" ht="59.25" customHeight="1">
      <c r="A302" s="157">
        <v>300</v>
      </c>
      <c r="B302" s="142" t="s">
        <v>1467</v>
      </c>
      <c r="C302" s="20" t="s">
        <v>75</v>
      </c>
      <c r="D302" s="180" t="s">
        <v>233</v>
      </c>
      <c r="E302" s="132" t="s">
        <v>198</v>
      </c>
      <c r="F302" s="133" t="s">
        <v>200</v>
      </c>
      <c r="G302" s="33">
        <v>41674</v>
      </c>
      <c r="H302" s="134">
        <v>44225</v>
      </c>
      <c r="I302" s="135">
        <v>811840</v>
      </c>
      <c r="J302" s="135">
        <v>0</v>
      </c>
      <c r="K302" s="135">
        <f t="shared" si="4"/>
        <v>811840</v>
      </c>
      <c r="L302" s="135">
        <v>0</v>
      </c>
      <c r="M302" s="259"/>
      <c r="N302" s="259"/>
      <c r="O302" s="259"/>
      <c r="P302" s="259"/>
      <c r="Q302" s="257">
        <f>[1]KURUMLAR!K121/4</f>
        <v>202960</v>
      </c>
      <c r="R302" s="135">
        <v>202960</v>
      </c>
      <c r="S302" s="135">
        <v>202960</v>
      </c>
      <c r="T302" s="135">
        <v>202960</v>
      </c>
    </row>
    <row r="303" spans="1:20" s="6" customFormat="1" ht="59.25" customHeight="1">
      <c r="A303" s="154">
        <v>301</v>
      </c>
      <c r="B303" s="142" t="s">
        <v>1467</v>
      </c>
      <c r="C303" s="20" t="s">
        <v>75</v>
      </c>
      <c r="D303" s="180" t="s">
        <v>234</v>
      </c>
      <c r="E303" s="132" t="s">
        <v>164</v>
      </c>
      <c r="F303" s="133" t="s">
        <v>201</v>
      </c>
      <c r="G303" s="33">
        <v>41729</v>
      </c>
      <c r="H303" s="134">
        <v>44130</v>
      </c>
      <c r="I303" s="135">
        <v>302788</v>
      </c>
      <c r="J303" s="135">
        <v>0</v>
      </c>
      <c r="K303" s="135">
        <f t="shared" si="4"/>
        <v>302788</v>
      </c>
      <c r="L303" s="135">
        <v>0</v>
      </c>
      <c r="M303" s="259"/>
      <c r="N303" s="259"/>
      <c r="O303" s="259"/>
      <c r="P303" s="259"/>
      <c r="Q303" s="257">
        <f>[1]KURUMLAR!K122/4</f>
        <v>75697</v>
      </c>
      <c r="R303" s="135">
        <v>75697</v>
      </c>
      <c r="S303" s="135">
        <v>75697</v>
      </c>
      <c r="T303" s="135">
        <v>75697</v>
      </c>
    </row>
    <row r="304" spans="1:20" s="6" customFormat="1" ht="59.25" customHeight="1">
      <c r="A304" s="157">
        <v>302</v>
      </c>
      <c r="B304" s="142" t="s">
        <v>1467</v>
      </c>
      <c r="C304" s="20" t="s">
        <v>75</v>
      </c>
      <c r="D304" s="180" t="s">
        <v>235</v>
      </c>
      <c r="E304" s="132" t="s">
        <v>83</v>
      </c>
      <c r="F304" s="133" t="s">
        <v>200</v>
      </c>
      <c r="G304" s="134">
        <v>42650</v>
      </c>
      <c r="H304" s="134">
        <v>44195</v>
      </c>
      <c r="I304" s="135">
        <v>3499004.4754000003</v>
      </c>
      <c r="J304" s="135">
        <v>3461250.2516000001</v>
      </c>
      <c r="K304" s="135">
        <f t="shared" si="4"/>
        <v>37754.223800000269</v>
      </c>
      <c r="L304" s="135">
        <v>0</v>
      </c>
      <c r="M304" s="259"/>
      <c r="N304" s="259"/>
      <c r="O304" s="259"/>
      <c r="P304" s="259"/>
      <c r="Q304" s="257">
        <f>[1]KURUMLAR!K123/4</f>
        <v>9438.5559500000672</v>
      </c>
      <c r="R304" s="135">
        <v>9438.5559500000672</v>
      </c>
      <c r="S304" s="135">
        <v>9438.5559500000672</v>
      </c>
      <c r="T304" s="135">
        <v>9438.5559500000672</v>
      </c>
    </row>
    <row r="305" spans="1:20" s="6" customFormat="1" ht="59.25" customHeight="1">
      <c r="A305" s="157">
        <v>303</v>
      </c>
      <c r="B305" s="142" t="s">
        <v>1467</v>
      </c>
      <c r="C305" s="20" t="s">
        <v>75</v>
      </c>
      <c r="D305" s="180" t="s">
        <v>237</v>
      </c>
      <c r="E305" s="132" t="s">
        <v>198</v>
      </c>
      <c r="F305" s="133" t="s">
        <v>200</v>
      </c>
      <c r="G305" s="134">
        <v>40781</v>
      </c>
      <c r="H305" s="134">
        <v>44155</v>
      </c>
      <c r="I305" s="135">
        <v>9913680.2491999995</v>
      </c>
      <c r="J305" s="135">
        <v>9133071.4399999995</v>
      </c>
      <c r="K305" s="135">
        <f t="shared" si="4"/>
        <v>780608.80920000002</v>
      </c>
      <c r="L305" s="135">
        <v>7153.62</v>
      </c>
      <c r="M305" s="259"/>
      <c r="N305" s="259"/>
      <c r="O305" s="259"/>
      <c r="P305" s="259"/>
      <c r="Q305" s="257">
        <f>[1]KURUMLAR!K124/4</f>
        <v>195152.2023</v>
      </c>
      <c r="R305" s="135">
        <v>195152.2023</v>
      </c>
      <c r="S305" s="135">
        <v>195152.2023</v>
      </c>
      <c r="T305" s="135">
        <v>195152.2023</v>
      </c>
    </row>
    <row r="306" spans="1:20" s="6" customFormat="1" ht="47.1" customHeight="1">
      <c r="A306" s="157">
        <v>304</v>
      </c>
      <c r="B306" s="142" t="s">
        <v>1467</v>
      </c>
      <c r="C306" s="20" t="s">
        <v>75</v>
      </c>
      <c r="D306" s="180" t="s">
        <v>238</v>
      </c>
      <c r="E306" s="132" t="s">
        <v>198</v>
      </c>
      <c r="F306" s="133" t="s">
        <v>200</v>
      </c>
      <c r="G306" s="134">
        <v>42776</v>
      </c>
      <c r="H306" s="134">
        <v>44266</v>
      </c>
      <c r="I306" s="135">
        <v>3912326.16</v>
      </c>
      <c r="J306" s="135">
        <v>2210310.1324</v>
      </c>
      <c r="K306" s="135">
        <f t="shared" si="4"/>
        <v>1702016.0276000001</v>
      </c>
      <c r="L306" s="135">
        <v>889219.2</v>
      </c>
      <c r="M306" s="259"/>
      <c r="N306" s="259"/>
      <c r="O306" s="259"/>
      <c r="P306" s="259"/>
      <c r="Q306" s="257">
        <f>[1]KURUMLAR!K125/4</f>
        <v>425504.00690000004</v>
      </c>
      <c r="R306" s="135">
        <v>425504.00690000004</v>
      </c>
      <c r="S306" s="135">
        <v>425504.00690000004</v>
      </c>
      <c r="T306" s="135">
        <v>425504.00690000004</v>
      </c>
    </row>
    <row r="307" spans="1:20" s="6" customFormat="1" ht="63.75" customHeight="1">
      <c r="A307" s="154">
        <v>305</v>
      </c>
      <c r="B307" s="142" t="s">
        <v>1467</v>
      </c>
      <c r="C307" s="20" t="s">
        <v>75</v>
      </c>
      <c r="D307" s="180" t="s">
        <v>239</v>
      </c>
      <c r="E307" s="132" t="s">
        <v>78</v>
      </c>
      <c r="F307" s="133" t="s">
        <v>200</v>
      </c>
      <c r="G307" s="134">
        <v>42783</v>
      </c>
      <c r="H307" s="134">
        <v>44275</v>
      </c>
      <c r="I307" s="135">
        <v>1103255.2072000001</v>
      </c>
      <c r="J307" s="135">
        <v>868849.19839999988</v>
      </c>
      <c r="K307" s="135">
        <f t="shared" si="4"/>
        <v>234406.00880000019</v>
      </c>
      <c r="L307" s="135">
        <v>0</v>
      </c>
      <c r="M307" s="259"/>
      <c r="N307" s="259"/>
      <c r="O307" s="259"/>
      <c r="P307" s="259"/>
      <c r="Q307" s="257">
        <f>[1]KURUMLAR!K126/4</f>
        <v>58601.502200000046</v>
      </c>
      <c r="R307" s="135">
        <v>58601.502200000046</v>
      </c>
      <c r="S307" s="135">
        <v>58601.502200000046</v>
      </c>
      <c r="T307" s="135">
        <v>58601.502200000046</v>
      </c>
    </row>
    <row r="308" spans="1:20" s="6" customFormat="1" ht="63.75" customHeight="1">
      <c r="A308" s="157">
        <v>306</v>
      </c>
      <c r="B308" s="142" t="s">
        <v>1467</v>
      </c>
      <c r="C308" s="20" t="s">
        <v>75</v>
      </c>
      <c r="D308" s="180" t="s">
        <v>240</v>
      </c>
      <c r="E308" s="132" t="s">
        <v>198</v>
      </c>
      <c r="F308" s="133" t="s">
        <v>201</v>
      </c>
      <c r="G308" s="134">
        <v>41200</v>
      </c>
      <c r="H308" s="134">
        <v>44181</v>
      </c>
      <c r="I308" s="135">
        <v>35400</v>
      </c>
      <c r="J308" s="135">
        <v>0</v>
      </c>
      <c r="K308" s="135">
        <f t="shared" si="4"/>
        <v>35400</v>
      </c>
      <c r="L308" s="135">
        <v>0</v>
      </c>
      <c r="M308" s="259"/>
      <c r="N308" s="259"/>
      <c r="O308" s="259"/>
      <c r="P308" s="259"/>
      <c r="Q308" s="257">
        <f>[1]KURUMLAR!K127/4</f>
        <v>8850</v>
      </c>
      <c r="R308" s="135">
        <v>8850</v>
      </c>
      <c r="S308" s="135">
        <v>8850</v>
      </c>
      <c r="T308" s="135">
        <v>8850</v>
      </c>
    </row>
    <row r="309" spans="1:20" s="6" customFormat="1" ht="63.75" customHeight="1">
      <c r="A309" s="157">
        <v>307</v>
      </c>
      <c r="B309" s="142" t="s">
        <v>1467</v>
      </c>
      <c r="C309" s="20" t="s">
        <v>75</v>
      </c>
      <c r="D309" s="180" t="s">
        <v>241</v>
      </c>
      <c r="E309" s="132" t="s">
        <v>83</v>
      </c>
      <c r="F309" s="133" t="s">
        <v>201</v>
      </c>
      <c r="G309" s="134">
        <v>41282</v>
      </c>
      <c r="H309" s="134">
        <v>44353</v>
      </c>
      <c r="I309" s="135">
        <v>112100</v>
      </c>
      <c r="J309" s="135">
        <v>0</v>
      </c>
      <c r="K309" s="135">
        <f t="shared" si="4"/>
        <v>112100</v>
      </c>
      <c r="L309" s="135">
        <v>100058.5</v>
      </c>
      <c r="M309" s="259"/>
      <c r="N309" s="259"/>
      <c r="O309" s="259"/>
      <c r="P309" s="259"/>
      <c r="Q309" s="257">
        <f>[1]KURUMLAR!K128/4</f>
        <v>28025</v>
      </c>
      <c r="R309" s="135">
        <v>28025</v>
      </c>
      <c r="S309" s="135">
        <v>28025</v>
      </c>
      <c r="T309" s="135">
        <v>28025</v>
      </c>
    </row>
    <row r="310" spans="1:20" s="6" customFormat="1" ht="63.75" customHeight="1">
      <c r="A310" s="157">
        <v>308</v>
      </c>
      <c r="B310" s="142" t="s">
        <v>1467</v>
      </c>
      <c r="C310" s="20" t="s">
        <v>75</v>
      </c>
      <c r="D310" s="180" t="s">
        <v>242</v>
      </c>
      <c r="E310" s="132" t="s">
        <v>195</v>
      </c>
      <c r="F310" s="133" t="s">
        <v>200</v>
      </c>
      <c r="G310" s="134">
        <v>42088</v>
      </c>
      <c r="H310" s="134">
        <v>44370</v>
      </c>
      <c r="I310" s="135">
        <v>324500</v>
      </c>
      <c r="J310" s="135">
        <v>99916.67</v>
      </c>
      <c r="K310" s="135">
        <f t="shared" si="4"/>
        <v>224583.33000000002</v>
      </c>
      <c r="L310" s="135">
        <v>0</v>
      </c>
      <c r="M310" s="259"/>
      <c r="N310" s="259"/>
      <c r="O310" s="259"/>
      <c r="P310" s="259"/>
      <c r="Q310" s="257">
        <f>[1]KURUMLAR!K129/4</f>
        <v>56145.832500000004</v>
      </c>
      <c r="R310" s="135">
        <v>56145.832500000004</v>
      </c>
      <c r="S310" s="135">
        <v>56145.832500000004</v>
      </c>
      <c r="T310" s="135">
        <v>56145.832500000004</v>
      </c>
    </row>
    <row r="311" spans="1:20" s="6" customFormat="1" ht="63.75" customHeight="1">
      <c r="A311" s="154">
        <v>309</v>
      </c>
      <c r="B311" s="142" t="s">
        <v>1467</v>
      </c>
      <c r="C311" s="20" t="s">
        <v>75</v>
      </c>
      <c r="D311" s="180" t="s">
        <v>243</v>
      </c>
      <c r="E311" s="132" t="s">
        <v>198</v>
      </c>
      <c r="F311" s="132" t="s">
        <v>200</v>
      </c>
      <c r="G311" s="134">
        <v>42873</v>
      </c>
      <c r="H311" s="134">
        <v>44330</v>
      </c>
      <c r="I311" s="135">
        <v>7414323.7242000001</v>
      </c>
      <c r="J311" s="135">
        <v>7262925.4759999998</v>
      </c>
      <c r="K311" s="135">
        <f t="shared" si="4"/>
        <v>151398.24820000026</v>
      </c>
      <c r="L311" s="135">
        <v>0</v>
      </c>
      <c r="M311" s="259"/>
      <c r="N311" s="259"/>
      <c r="O311" s="259"/>
      <c r="P311" s="259"/>
      <c r="Q311" s="257">
        <f>[1]KURUMLAR!K130/4</f>
        <v>37849.562050000066</v>
      </c>
      <c r="R311" s="135">
        <v>37849.562050000066</v>
      </c>
      <c r="S311" s="135">
        <v>37849.562050000066</v>
      </c>
      <c r="T311" s="135">
        <v>37849.562050000066</v>
      </c>
    </row>
    <row r="312" spans="1:20" s="6" customFormat="1" ht="63.75" customHeight="1">
      <c r="A312" s="157">
        <v>310</v>
      </c>
      <c r="B312" s="142" t="s">
        <v>1467</v>
      </c>
      <c r="C312" s="20" t="s">
        <v>75</v>
      </c>
      <c r="D312" s="180" t="s">
        <v>244</v>
      </c>
      <c r="E312" s="132" t="s">
        <v>14</v>
      </c>
      <c r="F312" s="132" t="s">
        <v>200</v>
      </c>
      <c r="G312" s="134">
        <v>43005</v>
      </c>
      <c r="H312" s="134">
        <v>44186</v>
      </c>
      <c r="I312" s="135">
        <v>3690052.5995999994</v>
      </c>
      <c r="J312" s="135">
        <v>3580213.3552000001</v>
      </c>
      <c r="K312" s="135">
        <f t="shared" si="4"/>
        <v>109839.24439999927</v>
      </c>
      <c r="L312" s="135">
        <v>0</v>
      </c>
      <c r="M312" s="259"/>
      <c r="N312" s="259"/>
      <c r="O312" s="259"/>
      <c r="P312" s="259"/>
      <c r="Q312" s="257">
        <f>[1]KURUMLAR!K131/4</f>
        <v>27459.811099999817</v>
      </c>
      <c r="R312" s="135">
        <v>27459.811099999817</v>
      </c>
      <c r="S312" s="135">
        <v>27459.811099999817</v>
      </c>
      <c r="T312" s="135">
        <v>27459.811099999817</v>
      </c>
    </row>
    <row r="313" spans="1:20" s="6" customFormat="1" ht="63.75" customHeight="1">
      <c r="A313" s="157">
        <v>311</v>
      </c>
      <c r="B313" s="142" t="s">
        <v>1467</v>
      </c>
      <c r="C313" s="20" t="s">
        <v>75</v>
      </c>
      <c r="D313" s="180" t="s">
        <v>245</v>
      </c>
      <c r="E313" s="132" t="s">
        <v>198</v>
      </c>
      <c r="F313" s="132" t="s">
        <v>200</v>
      </c>
      <c r="G313" s="134">
        <v>43091</v>
      </c>
      <c r="H313" s="134">
        <v>44126</v>
      </c>
      <c r="I313" s="135">
        <v>641206.56019999995</v>
      </c>
      <c r="J313" s="135">
        <v>438285.52379999997</v>
      </c>
      <c r="K313" s="135">
        <f t="shared" si="4"/>
        <v>202921.03639999998</v>
      </c>
      <c r="L313" s="135">
        <v>0</v>
      </c>
      <c r="M313" s="259"/>
      <c r="N313" s="259"/>
      <c r="O313" s="259"/>
      <c r="P313" s="259"/>
      <c r="Q313" s="257">
        <f>[1]KURUMLAR!K132/4</f>
        <v>50730.259099999996</v>
      </c>
      <c r="R313" s="135">
        <v>50730.259099999996</v>
      </c>
      <c r="S313" s="135">
        <v>50730.259099999996</v>
      </c>
      <c r="T313" s="135">
        <v>50730.259099999996</v>
      </c>
    </row>
    <row r="314" spans="1:20" s="6" customFormat="1" ht="63.75" customHeight="1">
      <c r="A314" s="157">
        <v>312</v>
      </c>
      <c r="B314" s="142" t="s">
        <v>1467</v>
      </c>
      <c r="C314" s="20" t="s">
        <v>75</v>
      </c>
      <c r="D314" s="180" t="s">
        <v>246</v>
      </c>
      <c r="E314" s="132" t="s">
        <v>210</v>
      </c>
      <c r="F314" s="132" t="s">
        <v>200</v>
      </c>
      <c r="G314" s="134">
        <v>43112</v>
      </c>
      <c r="H314" s="134">
        <v>44192</v>
      </c>
      <c r="I314" s="135">
        <v>3050859.3082000003</v>
      </c>
      <c r="J314" s="135">
        <v>2990462.3225999996</v>
      </c>
      <c r="K314" s="135">
        <f t="shared" si="4"/>
        <v>60396.985600000713</v>
      </c>
      <c r="L314" s="135">
        <v>0</v>
      </c>
      <c r="M314" s="259"/>
      <c r="N314" s="259"/>
      <c r="O314" s="259"/>
      <c r="P314" s="259"/>
      <c r="Q314" s="257">
        <f>[1]KURUMLAR!K133/4</f>
        <v>15099.246400000178</v>
      </c>
      <c r="R314" s="135">
        <v>15099.246400000178</v>
      </c>
      <c r="S314" s="135">
        <v>15099.246400000178</v>
      </c>
      <c r="T314" s="135">
        <v>15099.246400000178</v>
      </c>
    </row>
    <row r="315" spans="1:20" s="6" customFormat="1" ht="63.75" customHeight="1">
      <c r="A315" s="154">
        <v>313</v>
      </c>
      <c r="B315" s="142" t="s">
        <v>1467</v>
      </c>
      <c r="C315" s="20" t="s">
        <v>75</v>
      </c>
      <c r="D315" s="180" t="s">
        <v>247</v>
      </c>
      <c r="E315" s="132" t="s">
        <v>457</v>
      </c>
      <c r="F315" s="132" t="s">
        <v>200</v>
      </c>
      <c r="G315" s="134">
        <v>43259</v>
      </c>
      <c r="H315" s="134">
        <v>43917</v>
      </c>
      <c r="I315" s="135">
        <v>3416928.0767999999</v>
      </c>
      <c r="J315" s="135">
        <v>3336011.4366000001</v>
      </c>
      <c r="K315" s="135">
        <f t="shared" si="4"/>
        <v>80916.640199999791</v>
      </c>
      <c r="L315" s="135">
        <v>0</v>
      </c>
      <c r="M315" s="259"/>
      <c r="N315" s="259"/>
      <c r="O315" s="259"/>
      <c r="P315" s="259"/>
      <c r="Q315" s="257">
        <f>[1]KURUMLAR!K134/4</f>
        <v>20229.160049999948</v>
      </c>
      <c r="R315" s="135">
        <v>20229.160049999948</v>
      </c>
      <c r="S315" s="135">
        <v>20229.160049999948</v>
      </c>
      <c r="T315" s="135">
        <v>20229.160049999948</v>
      </c>
    </row>
    <row r="316" spans="1:20" s="6" customFormat="1" ht="63.75" customHeight="1">
      <c r="A316" s="157">
        <v>314</v>
      </c>
      <c r="B316" s="142" t="s">
        <v>1467</v>
      </c>
      <c r="C316" s="20" t="s">
        <v>75</v>
      </c>
      <c r="D316" s="180" t="s">
        <v>248</v>
      </c>
      <c r="E316" s="132" t="s">
        <v>198</v>
      </c>
      <c r="F316" s="132" t="s">
        <v>200</v>
      </c>
      <c r="G316" s="134">
        <v>43269</v>
      </c>
      <c r="H316" s="134">
        <v>44021</v>
      </c>
      <c r="I316" s="135">
        <v>5250000</v>
      </c>
      <c r="J316" s="135">
        <v>4318945.5152000003</v>
      </c>
      <c r="K316" s="135">
        <f t="shared" si="4"/>
        <v>931054.48479999974</v>
      </c>
      <c r="L316" s="135">
        <v>923442.03</v>
      </c>
      <c r="M316" s="259"/>
      <c r="N316" s="259"/>
      <c r="O316" s="259"/>
      <c r="P316" s="259"/>
      <c r="Q316" s="257">
        <f>[1]KURUMLAR!K135/4</f>
        <v>232763.62119999994</v>
      </c>
      <c r="R316" s="135">
        <v>232763.62119999994</v>
      </c>
      <c r="S316" s="135">
        <v>232763.62119999994</v>
      </c>
      <c r="T316" s="135">
        <v>232763.62119999994</v>
      </c>
    </row>
    <row r="317" spans="1:20" s="6" customFormat="1" ht="111.75" customHeight="1">
      <c r="A317" s="157">
        <v>315</v>
      </c>
      <c r="B317" s="142" t="s">
        <v>1467</v>
      </c>
      <c r="C317" s="20" t="s">
        <v>75</v>
      </c>
      <c r="D317" s="180" t="s">
        <v>249</v>
      </c>
      <c r="E317" s="132" t="s">
        <v>210</v>
      </c>
      <c r="F317" s="132" t="s">
        <v>200</v>
      </c>
      <c r="G317" s="134">
        <v>43347</v>
      </c>
      <c r="H317" s="134">
        <v>43946</v>
      </c>
      <c r="I317" s="135">
        <v>35388747.4256</v>
      </c>
      <c r="J317" s="135">
        <v>29417585.306600001</v>
      </c>
      <c r="K317" s="135">
        <f t="shared" si="4"/>
        <v>5971162.118999999</v>
      </c>
      <c r="L317" s="135">
        <v>1944688.57</v>
      </c>
      <c r="M317" s="259"/>
      <c r="N317" s="259"/>
      <c r="O317" s="259"/>
      <c r="P317" s="259"/>
      <c r="Q317" s="257">
        <f>[1]KURUMLAR!K136/4</f>
        <v>1492790.5297499998</v>
      </c>
      <c r="R317" s="135">
        <v>1492790.5297499998</v>
      </c>
      <c r="S317" s="135">
        <v>1492790.5297499998</v>
      </c>
      <c r="T317" s="135">
        <v>1492790.5297499998</v>
      </c>
    </row>
    <row r="318" spans="1:20" s="6" customFormat="1" ht="85.5" customHeight="1">
      <c r="A318" s="157">
        <v>316</v>
      </c>
      <c r="B318" s="142" t="s">
        <v>1467</v>
      </c>
      <c r="C318" s="20" t="s">
        <v>75</v>
      </c>
      <c r="D318" s="180" t="s">
        <v>250</v>
      </c>
      <c r="E318" s="132" t="s">
        <v>198</v>
      </c>
      <c r="F318" s="132" t="s">
        <v>201</v>
      </c>
      <c r="G318" s="134">
        <v>43357</v>
      </c>
      <c r="H318" s="134">
        <v>44019</v>
      </c>
      <c r="I318" s="135">
        <v>298894</v>
      </c>
      <c r="J318" s="135">
        <v>0</v>
      </c>
      <c r="K318" s="135">
        <f t="shared" si="4"/>
        <v>298894</v>
      </c>
      <c r="L318" s="135">
        <v>0</v>
      </c>
      <c r="M318" s="259"/>
      <c r="N318" s="259"/>
      <c r="O318" s="259"/>
      <c r="P318" s="259"/>
      <c r="Q318" s="257">
        <f>[1]KURUMLAR!K137/4</f>
        <v>74723.5</v>
      </c>
      <c r="R318" s="135">
        <v>74723.5</v>
      </c>
      <c r="S318" s="135">
        <v>74723.5</v>
      </c>
      <c r="T318" s="135">
        <v>74723.5</v>
      </c>
    </row>
    <row r="319" spans="1:20" s="6" customFormat="1" ht="63.75" customHeight="1">
      <c r="A319" s="154">
        <v>317</v>
      </c>
      <c r="B319" s="142" t="s">
        <v>1467</v>
      </c>
      <c r="C319" s="20" t="s">
        <v>75</v>
      </c>
      <c r="D319" s="180" t="s">
        <v>251</v>
      </c>
      <c r="E319" s="132" t="s">
        <v>210</v>
      </c>
      <c r="F319" s="132" t="s">
        <v>200</v>
      </c>
      <c r="G319" s="134">
        <v>43357</v>
      </c>
      <c r="H319" s="134">
        <v>44271</v>
      </c>
      <c r="I319" s="135">
        <v>16401941.2478</v>
      </c>
      <c r="J319" s="135">
        <v>13498566.791999999</v>
      </c>
      <c r="K319" s="135">
        <f t="shared" si="4"/>
        <v>2903374.4558000006</v>
      </c>
      <c r="L319" s="135">
        <v>1201069.01</v>
      </c>
      <c r="M319" s="259"/>
      <c r="N319" s="259"/>
      <c r="O319" s="259"/>
      <c r="P319" s="259"/>
      <c r="Q319" s="257">
        <f>[1]KURUMLAR!K138/4</f>
        <v>725843.61395000014</v>
      </c>
      <c r="R319" s="135">
        <v>725843.61395000014</v>
      </c>
      <c r="S319" s="135">
        <v>725843.61395000014</v>
      </c>
      <c r="T319" s="135">
        <v>725843.61395000014</v>
      </c>
    </row>
    <row r="320" spans="1:20" s="6" customFormat="1" ht="63.75" customHeight="1">
      <c r="A320" s="157">
        <v>318</v>
      </c>
      <c r="B320" s="142" t="s">
        <v>1467</v>
      </c>
      <c r="C320" s="20" t="s">
        <v>75</v>
      </c>
      <c r="D320" s="180" t="s">
        <v>252</v>
      </c>
      <c r="E320" s="132" t="s">
        <v>136</v>
      </c>
      <c r="F320" s="132" t="s">
        <v>200</v>
      </c>
      <c r="G320" s="134">
        <v>43326</v>
      </c>
      <c r="H320" s="134" t="s">
        <v>1417</v>
      </c>
      <c r="I320" s="135">
        <v>2586457.9653999996</v>
      </c>
      <c r="J320" s="135">
        <v>1508771.2187999999</v>
      </c>
      <c r="K320" s="135">
        <f t="shared" si="4"/>
        <v>1077686.7465999997</v>
      </c>
      <c r="L320" s="135">
        <v>573239.06999999995</v>
      </c>
      <c r="M320" s="259"/>
      <c r="N320" s="259"/>
      <c r="O320" s="259"/>
      <c r="P320" s="259"/>
      <c r="Q320" s="257">
        <f>[1]KURUMLAR!K139/4</f>
        <v>269421.68664999993</v>
      </c>
      <c r="R320" s="135">
        <v>269421.68664999993</v>
      </c>
      <c r="S320" s="135">
        <v>269421.68664999993</v>
      </c>
      <c r="T320" s="135">
        <v>269421.68664999993</v>
      </c>
    </row>
    <row r="321" spans="1:20" s="6" customFormat="1" ht="78.75" customHeight="1">
      <c r="A321" s="157">
        <v>319</v>
      </c>
      <c r="B321" s="142" t="s">
        <v>1467</v>
      </c>
      <c r="C321" s="20" t="s">
        <v>75</v>
      </c>
      <c r="D321" s="180" t="s">
        <v>253</v>
      </c>
      <c r="E321" s="132" t="s">
        <v>195</v>
      </c>
      <c r="F321" s="132" t="s">
        <v>200</v>
      </c>
      <c r="G321" s="134">
        <v>43327</v>
      </c>
      <c r="H321" s="134" t="s">
        <v>1417</v>
      </c>
      <c r="I321" s="135">
        <v>441792</v>
      </c>
      <c r="J321" s="135">
        <v>0</v>
      </c>
      <c r="K321" s="135">
        <f t="shared" si="4"/>
        <v>441792</v>
      </c>
      <c r="L321" s="135">
        <v>0</v>
      </c>
      <c r="M321" s="259"/>
      <c r="N321" s="259"/>
      <c r="O321" s="259"/>
      <c r="P321" s="259"/>
      <c r="Q321" s="257">
        <f>[1]KURUMLAR!K140/4</f>
        <v>110448</v>
      </c>
      <c r="R321" s="135">
        <v>110448</v>
      </c>
      <c r="S321" s="135">
        <v>110448</v>
      </c>
      <c r="T321" s="135">
        <v>110448</v>
      </c>
    </row>
    <row r="322" spans="1:20" s="6" customFormat="1" ht="63.75" customHeight="1">
      <c r="A322" s="157">
        <v>320</v>
      </c>
      <c r="B322" s="142" t="s">
        <v>1467</v>
      </c>
      <c r="C322" s="20" t="s">
        <v>75</v>
      </c>
      <c r="D322" s="180" t="s">
        <v>254</v>
      </c>
      <c r="E322" s="132" t="s">
        <v>151</v>
      </c>
      <c r="F322" s="132" t="s">
        <v>200</v>
      </c>
      <c r="G322" s="134">
        <v>43350</v>
      </c>
      <c r="H322" s="134">
        <v>44166</v>
      </c>
      <c r="I322" s="135">
        <v>1125665.1654000001</v>
      </c>
      <c r="J322" s="135">
        <v>755643.43599999999</v>
      </c>
      <c r="K322" s="135">
        <f t="shared" si="4"/>
        <v>370021.72940000007</v>
      </c>
      <c r="L322" s="135">
        <v>0</v>
      </c>
      <c r="M322" s="259"/>
      <c r="N322" s="259"/>
      <c r="O322" s="259"/>
      <c r="P322" s="259"/>
      <c r="Q322" s="257">
        <f>[1]KURUMLAR!K141/4</f>
        <v>92505.432350000017</v>
      </c>
      <c r="R322" s="135">
        <v>92505.432350000017</v>
      </c>
      <c r="S322" s="135">
        <v>92505.432350000017</v>
      </c>
      <c r="T322" s="135">
        <v>92505.432350000017</v>
      </c>
    </row>
    <row r="323" spans="1:20" s="6" customFormat="1" ht="63.75" customHeight="1">
      <c r="A323" s="154">
        <v>321</v>
      </c>
      <c r="B323" s="142" t="s">
        <v>1467</v>
      </c>
      <c r="C323" s="20" t="s">
        <v>75</v>
      </c>
      <c r="D323" s="180" t="s">
        <v>255</v>
      </c>
      <c r="E323" s="132" t="s">
        <v>198</v>
      </c>
      <c r="F323" s="132" t="s">
        <v>200</v>
      </c>
      <c r="G323" s="134">
        <v>43385</v>
      </c>
      <c r="H323" s="134">
        <v>44110</v>
      </c>
      <c r="I323" s="135">
        <v>2872906.3047999996</v>
      </c>
      <c r="J323" s="135">
        <v>1894910.5222</v>
      </c>
      <c r="K323" s="135">
        <f t="shared" si="4"/>
        <v>977995.78259999957</v>
      </c>
      <c r="L323" s="135">
        <v>0</v>
      </c>
      <c r="M323" s="259"/>
      <c r="N323" s="259"/>
      <c r="O323" s="259"/>
      <c r="P323" s="259"/>
      <c r="Q323" s="257">
        <f>[1]KURUMLAR!K142/4</f>
        <v>244498.94564999989</v>
      </c>
      <c r="R323" s="135">
        <v>244498.94564999989</v>
      </c>
      <c r="S323" s="135">
        <v>244498.94564999989</v>
      </c>
      <c r="T323" s="135">
        <v>244498.94564999989</v>
      </c>
    </row>
    <row r="324" spans="1:20" s="6" customFormat="1" ht="96.75" customHeight="1">
      <c r="A324" s="157">
        <v>322</v>
      </c>
      <c r="B324" s="142" t="s">
        <v>1467</v>
      </c>
      <c r="C324" s="20" t="s">
        <v>75</v>
      </c>
      <c r="D324" s="180" t="s">
        <v>256</v>
      </c>
      <c r="E324" s="132" t="s">
        <v>195</v>
      </c>
      <c r="F324" s="132" t="s">
        <v>201</v>
      </c>
      <c r="G324" s="134">
        <v>43448</v>
      </c>
      <c r="H324" s="134">
        <v>44113</v>
      </c>
      <c r="I324" s="135">
        <v>435302</v>
      </c>
      <c r="J324" s="135">
        <v>0</v>
      </c>
      <c r="K324" s="135">
        <f t="shared" si="4"/>
        <v>435302</v>
      </c>
      <c r="L324" s="135">
        <v>0</v>
      </c>
      <c r="M324" s="259"/>
      <c r="N324" s="259"/>
      <c r="O324" s="259"/>
      <c r="P324" s="259"/>
      <c r="Q324" s="257">
        <f>[1]KURUMLAR!K143/4</f>
        <v>108825.5</v>
      </c>
      <c r="R324" s="135">
        <v>108825.5</v>
      </c>
      <c r="S324" s="135">
        <v>108825.5</v>
      </c>
      <c r="T324" s="135">
        <v>108825.5</v>
      </c>
    </row>
    <row r="325" spans="1:20" s="6" customFormat="1" ht="63.75" customHeight="1">
      <c r="A325" s="157">
        <v>323</v>
      </c>
      <c r="B325" s="142" t="s">
        <v>1467</v>
      </c>
      <c r="C325" s="20" t="s">
        <v>75</v>
      </c>
      <c r="D325" s="180" t="s">
        <v>257</v>
      </c>
      <c r="E325" s="132" t="s">
        <v>210</v>
      </c>
      <c r="F325" s="132" t="s">
        <v>200</v>
      </c>
      <c r="G325" s="134">
        <v>43437</v>
      </c>
      <c r="H325" s="134">
        <v>43935</v>
      </c>
      <c r="I325" s="135">
        <v>11992322.182</v>
      </c>
      <c r="J325" s="135">
        <v>11837698.2388</v>
      </c>
      <c r="K325" s="135">
        <f t="shared" si="4"/>
        <v>154623.94319999963</v>
      </c>
      <c r="L325" s="135">
        <v>0</v>
      </c>
      <c r="M325" s="259"/>
      <c r="N325" s="259"/>
      <c r="O325" s="259"/>
      <c r="P325" s="259"/>
      <c r="Q325" s="257">
        <f>[1]KURUMLAR!K144/4</f>
        <v>38655.985799999908</v>
      </c>
      <c r="R325" s="135">
        <v>38655.985799999908</v>
      </c>
      <c r="S325" s="135">
        <v>38655.985799999908</v>
      </c>
      <c r="T325" s="135">
        <v>38655.985799999908</v>
      </c>
    </row>
    <row r="326" spans="1:20" s="6" customFormat="1" ht="63.75" customHeight="1">
      <c r="A326" s="157">
        <v>324</v>
      </c>
      <c r="B326" s="142" t="s">
        <v>1467</v>
      </c>
      <c r="C326" s="20" t="s">
        <v>75</v>
      </c>
      <c r="D326" s="180" t="s">
        <v>258</v>
      </c>
      <c r="E326" s="132" t="s">
        <v>210</v>
      </c>
      <c r="F326" s="132" t="s">
        <v>200</v>
      </c>
      <c r="G326" s="134">
        <v>43413</v>
      </c>
      <c r="H326" s="134">
        <v>44017</v>
      </c>
      <c r="I326" s="135">
        <v>17813798.739799999</v>
      </c>
      <c r="J326" s="135">
        <v>3205395.2588</v>
      </c>
      <c r="K326" s="135">
        <f t="shared" si="4"/>
        <v>14608403.480999999</v>
      </c>
      <c r="L326" s="135">
        <v>2920057.82</v>
      </c>
      <c r="M326" s="259"/>
      <c r="N326" s="259"/>
      <c r="O326" s="259"/>
      <c r="P326" s="259"/>
      <c r="Q326" s="257">
        <f>[1]KURUMLAR!K145/4</f>
        <v>3652100.8702499997</v>
      </c>
      <c r="R326" s="135">
        <v>3652100.8702499997</v>
      </c>
      <c r="S326" s="135">
        <v>3652100.8702499997</v>
      </c>
      <c r="T326" s="135">
        <v>3652100.8702499997</v>
      </c>
    </row>
    <row r="327" spans="1:20" s="6" customFormat="1" ht="63.75" customHeight="1">
      <c r="A327" s="154">
        <v>325</v>
      </c>
      <c r="B327" s="142" t="s">
        <v>1467</v>
      </c>
      <c r="C327" s="20" t="s">
        <v>75</v>
      </c>
      <c r="D327" s="180" t="s">
        <v>259</v>
      </c>
      <c r="E327" s="132" t="s">
        <v>78</v>
      </c>
      <c r="F327" s="132" t="s">
        <v>200</v>
      </c>
      <c r="G327" s="134">
        <v>43392</v>
      </c>
      <c r="H327" s="134">
        <v>43891</v>
      </c>
      <c r="I327" s="135">
        <v>4030859.6567999995</v>
      </c>
      <c r="J327" s="135">
        <v>3817462.4635999994</v>
      </c>
      <c r="K327" s="135">
        <f t="shared" si="4"/>
        <v>213397.1932000001</v>
      </c>
      <c r="L327" s="135">
        <v>0</v>
      </c>
      <c r="M327" s="259"/>
      <c r="N327" s="259"/>
      <c r="O327" s="259"/>
      <c r="P327" s="259"/>
      <c r="Q327" s="257">
        <f>[1]KURUMLAR!K146/4</f>
        <v>53349.298300000024</v>
      </c>
      <c r="R327" s="135">
        <v>53349.298300000024</v>
      </c>
      <c r="S327" s="135">
        <v>53349.298300000024</v>
      </c>
      <c r="T327" s="135">
        <v>53349.298300000024</v>
      </c>
    </row>
    <row r="328" spans="1:20" s="6" customFormat="1" ht="63.75" customHeight="1">
      <c r="A328" s="157">
        <v>326</v>
      </c>
      <c r="B328" s="142" t="s">
        <v>1467</v>
      </c>
      <c r="C328" s="20" t="s">
        <v>75</v>
      </c>
      <c r="D328" s="180" t="s">
        <v>260</v>
      </c>
      <c r="E328" s="132" t="s">
        <v>198</v>
      </c>
      <c r="F328" s="132" t="s">
        <v>200</v>
      </c>
      <c r="G328" s="134">
        <v>43375</v>
      </c>
      <c r="H328" s="134">
        <v>44040</v>
      </c>
      <c r="I328" s="135">
        <v>2158889.0245999997</v>
      </c>
      <c r="J328" s="135">
        <v>1878079.5157999997</v>
      </c>
      <c r="K328" s="135">
        <f t="shared" si="4"/>
        <v>280809.50879999995</v>
      </c>
      <c r="L328" s="135">
        <v>0</v>
      </c>
      <c r="M328" s="259"/>
      <c r="N328" s="259"/>
      <c r="O328" s="259"/>
      <c r="P328" s="259"/>
      <c r="Q328" s="257">
        <f>[1]KURUMLAR!K147/4</f>
        <v>70202.377199999988</v>
      </c>
      <c r="R328" s="135">
        <v>70202.377199999988</v>
      </c>
      <c r="S328" s="135">
        <v>70202.377199999988</v>
      </c>
      <c r="T328" s="135">
        <v>70202.377199999988</v>
      </c>
    </row>
    <row r="329" spans="1:20" s="6" customFormat="1" ht="63.75" customHeight="1">
      <c r="A329" s="157">
        <v>327</v>
      </c>
      <c r="B329" s="142" t="s">
        <v>1467</v>
      </c>
      <c r="C329" s="20" t="s">
        <v>75</v>
      </c>
      <c r="D329" s="180" t="s">
        <v>261</v>
      </c>
      <c r="E329" s="132" t="s">
        <v>164</v>
      </c>
      <c r="F329" s="132" t="s">
        <v>201</v>
      </c>
      <c r="G329" s="134">
        <v>43252</v>
      </c>
      <c r="H329" s="134">
        <v>44132</v>
      </c>
      <c r="I329" s="135">
        <v>165200</v>
      </c>
      <c r="J329" s="135">
        <v>0</v>
      </c>
      <c r="K329" s="135">
        <f t="shared" si="4"/>
        <v>165200</v>
      </c>
      <c r="L329" s="135">
        <v>0</v>
      </c>
      <c r="M329" s="259"/>
      <c r="N329" s="259"/>
      <c r="O329" s="259"/>
      <c r="P329" s="259"/>
      <c r="Q329" s="257">
        <f>[1]KURUMLAR!K148/4</f>
        <v>41300</v>
      </c>
      <c r="R329" s="135">
        <v>41300</v>
      </c>
      <c r="S329" s="135">
        <v>41300</v>
      </c>
      <c r="T329" s="135">
        <v>41300</v>
      </c>
    </row>
    <row r="330" spans="1:20" s="6" customFormat="1" ht="63.75" customHeight="1">
      <c r="A330" s="157">
        <v>328</v>
      </c>
      <c r="B330" s="142" t="s">
        <v>1467</v>
      </c>
      <c r="C330" s="20" t="s">
        <v>75</v>
      </c>
      <c r="D330" s="180" t="s">
        <v>262</v>
      </c>
      <c r="E330" s="132" t="s">
        <v>62</v>
      </c>
      <c r="F330" s="132" t="s">
        <v>200</v>
      </c>
      <c r="G330" s="134">
        <v>43529</v>
      </c>
      <c r="H330" s="134">
        <v>44078</v>
      </c>
      <c r="I330" s="135">
        <v>12958885.7644</v>
      </c>
      <c r="J330" s="135">
        <v>4551746.8915999997</v>
      </c>
      <c r="K330" s="135">
        <f t="shared" si="4"/>
        <v>8407138.8728</v>
      </c>
      <c r="L330" s="135">
        <v>710957.92</v>
      </c>
      <c r="M330" s="259"/>
      <c r="N330" s="259"/>
      <c r="O330" s="259"/>
      <c r="P330" s="259"/>
      <c r="Q330" s="257">
        <f>[1]KURUMLAR!K149/4</f>
        <v>2101784.7182</v>
      </c>
      <c r="R330" s="135">
        <v>2101784.7182</v>
      </c>
      <c r="S330" s="135">
        <v>2101784.7182</v>
      </c>
      <c r="T330" s="135">
        <v>2101784.7182</v>
      </c>
    </row>
    <row r="331" spans="1:20" s="6" customFormat="1" ht="63.75" customHeight="1">
      <c r="A331" s="154">
        <v>329</v>
      </c>
      <c r="B331" s="142" t="s">
        <v>1467</v>
      </c>
      <c r="C331" s="20" t="s">
        <v>75</v>
      </c>
      <c r="D331" s="180" t="s">
        <v>263</v>
      </c>
      <c r="E331" s="132" t="s">
        <v>12</v>
      </c>
      <c r="F331" s="132" t="s">
        <v>200</v>
      </c>
      <c r="G331" s="134">
        <v>43546</v>
      </c>
      <c r="H331" s="134">
        <v>43965</v>
      </c>
      <c r="I331" s="135">
        <v>12495585.562199999</v>
      </c>
      <c r="J331" s="135">
        <v>1123188.0622</v>
      </c>
      <c r="K331" s="135">
        <f t="shared" si="4"/>
        <v>11372397.499999998</v>
      </c>
      <c r="L331" s="135">
        <v>1812669.11</v>
      </c>
      <c r="M331" s="259"/>
      <c r="N331" s="259"/>
      <c r="O331" s="259"/>
      <c r="P331" s="259"/>
      <c r="Q331" s="257">
        <f>[1]KURUMLAR!K150/4</f>
        <v>2843099.3749999995</v>
      </c>
      <c r="R331" s="135">
        <v>2843099.3749999995</v>
      </c>
      <c r="S331" s="135">
        <v>2843099.3749999995</v>
      </c>
      <c r="T331" s="135">
        <v>2843099.3749999995</v>
      </c>
    </row>
    <row r="332" spans="1:20" s="6" customFormat="1" ht="63.75" customHeight="1">
      <c r="A332" s="157">
        <v>330</v>
      </c>
      <c r="B332" s="142" t="s">
        <v>1467</v>
      </c>
      <c r="C332" s="20" t="s">
        <v>75</v>
      </c>
      <c r="D332" s="180" t="s">
        <v>264</v>
      </c>
      <c r="E332" s="132" t="s">
        <v>195</v>
      </c>
      <c r="F332" s="132" t="s">
        <v>201</v>
      </c>
      <c r="G332" s="134">
        <v>43543</v>
      </c>
      <c r="H332" s="134">
        <v>44118</v>
      </c>
      <c r="I332" s="135">
        <v>159300</v>
      </c>
      <c r="J332" s="135">
        <v>0</v>
      </c>
      <c r="K332" s="135">
        <f t="shared" si="4"/>
        <v>159300</v>
      </c>
      <c r="L332" s="135">
        <v>0</v>
      </c>
      <c r="M332" s="259"/>
      <c r="N332" s="259"/>
      <c r="O332" s="259"/>
      <c r="P332" s="259"/>
      <c r="Q332" s="257">
        <f>[1]KURUMLAR!K151/4</f>
        <v>39825</v>
      </c>
      <c r="R332" s="135">
        <v>39825</v>
      </c>
      <c r="S332" s="135">
        <v>39825</v>
      </c>
      <c r="T332" s="135">
        <v>39825</v>
      </c>
    </row>
    <row r="333" spans="1:20" s="6" customFormat="1" ht="63.75" customHeight="1">
      <c r="A333" s="157">
        <v>331</v>
      </c>
      <c r="B333" s="142" t="s">
        <v>1467</v>
      </c>
      <c r="C333" s="20" t="s">
        <v>75</v>
      </c>
      <c r="D333" s="180" t="s">
        <v>265</v>
      </c>
      <c r="E333" s="132" t="s">
        <v>198</v>
      </c>
      <c r="F333" s="132" t="s">
        <v>201</v>
      </c>
      <c r="G333" s="134">
        <v>43507</v>
      </c>
      <c r="H333" s="134">
        <v>44122</v>
      </c>
      <c r="I333" s="135">
        <v>64900</v>
      </c>
      <c r="J333" s="135">
        <v>0</v>
      </c>
      <c r="K333" s="135">
        <f t="shared" si="4"/>
        <v>64900</v>
      </c>
      <c r="L333" s="135">
        <v>0</v>
      </c>
      <c r="M333" s="259"/>
      <c r="N333" s="259"/>
      <c r="O333" s="259"/>
      <c r="P333" s="259"/>
      <c r="Q333" s="257">
        <f>[1]KURUMLAR!K152/4</f>
        <v>16225</v>
      </c>
      <c r="R333" s="135">
        <v>16225</v>
      </c>
      <c r="S333" s="135">
        <v>16225</v>
      </c>
      <c r="T333" s="135">
        <v>16225</v>
      </c>
    </row>
    <row r="334" spans="1:20" s="6" customFormat="1" ht="83.25" customHeight="1">
      <c r="A334" s="157">
        <v>332</v>
      </c>
      <c r="B334" s="142" t="s">
        <v>1467</v>
      </c>
      <c r="C334" s="20" t="s">
        <v>75</v>
      </c>
      <c r="D334" s="180" t="s">
        <v>266</v>
      </c>
      <c r="E334" s="132" t="s">
        <v>84</v>
      </c>
      <c r="F334" s="132" t="s">
        <v>201</v>
      </c>
      <c r="G334" s="134">
        <v>43433</v>
      </c>
      <c r="H334" s="134">
        <v>43999</v>
      </c>
      <c r="I334" s="135">
        <v>81715</v>
      </c>
      <c r="J334" s="135">
        <v>0</v>
      </c>
      <c r="K334" s="135">
        <f t="shared" si="4"/>
        <v>81715</v>
      </c>
      <c r="L334" s="135">
        <v>0</v>
      </c>
      <c r="M334" s="259"/>
      <c r="N334" s="259"/>
      <c r="O334" s="259"/>
      <c r="P334" s="259"/>
      <c r="Q334" s="257">
        <f>[1]KURUMLAR!K153/4</f>
        <v>20428.75</v>
      </c>
      <c r="R334" s="135">
        <v>20428.75</v>
      </c>
      <c r="S334" s="135">
        <v>20428.75</v>
      </c>
      <c r="T334" s="135">
        <v>20428.75</v>
      </c>
    </row>
    <row r="335" spans="1:20" s="6" customFormat="1" ht="63.75" customHeight="1">
      <c r="A335" s="154">
        <v>333</v>
      </c>
      <c r="B335" s="142" t="s">
        <v>1467</v>
      </c>
      <c r="C335" s="20" t="s">
        <v>75</v>
      </c>
      <c r="D335" s="180" t="s">
        <v>900</v>
      </c>
      <c r="E335" s="132" t="s">
        <v>198</v>
      </c>
      <c r="F335" s="132" t="s">
        <v>201</v>
      </c>
      <c r="G335" s="134">
        <v>43581</v>
      </c>
      <c r="H335" s="134">
        <v>44305</v>
      </c>
      <c r="I335" s="135">
        <v>826177</v>
      </c>
      <c r="J335" s="135">
        <v>0</v>
      </c>
      <c r="K335" s="135">
        <f t="shared" si="4"/>
        <v>826177</v>
      </c>
      <c r="L335" s="135">
        <v>0</v>
      </c>
      <c r="M335" s="259"/>
      <c r="N335" s="259"/>
      <c r="O335" s="259"/>
      <c r="P335" s="259"/>
      <c r="Q335" s="257">
        <f>[1]KURUMLAR!K154/4</f>
        <v>206544.25</v>
      </c>
      <c r="R335" s="135">
        <v>206544.25</v>
      </c>
      <c r="S335" s="135">
        <v>206544.25</v>
      </c>
      <c r="T335" s="135">
        <v>206544.25</v>
      </c>
    </row>
    <row r="336" spans="1:20" s="6" customFormat="1" ht="63.75" customHeight="1">
      <c r="A336" s="157">
        <v>334</v>
      </c>
      <c r="B336" s="142" t="s">
        <v>1467</v>
      </c>
      <c r="C336" s="20" t="s">
        <v>75</v>
      </c>
      <c r="D336" s="180" t="s">
        <v>901</v>
      </c>
      <c r="E336" s="132" t="s">
        <v>14</v>
      </c>
      <c r="F336" s="132" t="s">
        <v>201</v>
      </c>
      <c r="G336" s="134">
        <v>43573</v>
      </c>
      <c r="H336" s="134">
        <v>43872</v>
      </c>
      <c r="I336" s="135">
        <v>663750</v>
      </c>
      <c r="J336" s="135">
        <v>0</v>
      </c>
      <c r="K336" s="135">
        <f t="shared" si="4"/>
        <v>663750</v>
      </c>
      <c r="L336" s="135">
        <v>0</v>
      </c>
      <c r="M336" s="259"/>
      <c r="N336" s="259"/>
      <c r="O336" s="259"/>
      <c r="P336" s="259"/>
      <c r="Q336" s="257">
        <f>[1]KURUMLAR!K155/4</f>
        <v>165937.5</v>
      </c>
      <c r="R336" s="135">
        <v>165937.5</v>
      </c>
      <c r="S336" s="135">
        <v>165937.5</v>
      </c>
      <c r="T336" s="135">
        <v>165937.5</v>
      </c>
    </row>
    <row r="337" spans="1:20" s="6" customFormat="1" ht="63.75" customHeight="1">
      <c r="A337" s="157">
        <v>335</v>
      </c>
      <c r="B337" s="142" t="s">
        <v>1467</v>
      </c>
      <c r="C337" s="20" t="s">
        <v>75</v>
      </c>
      <c r="D337" s="180" t="s">
        <v>902</v>
      </c>
      <c r="E337" s="132" t="s">
        <v>210</v>
      </c>
      <c r="F337" s="132" t="s">
        <v>200</v>
      </c>
      <c r="G337" s="134">
        <v>43605</v>
      </c>
      <c r="H337" s="134">
        <v>44269</v>
      </c>
      <c r="I337" s="135">
        <v>1713623.6827999998</v>
      </c>
      <c r="J337" s="135">
        <v>1470909.058</v>
      </c>
      <c r="K337" s="135">
        <f t="shared" si="4"/>
        <v>242714.62479999987</v>
      </c>
      <c r="L337" s="135">
        <v>227686.26</v>
      </c>
      <c r="M337" s="259"/>
      <c r="N337" s="259"/>
      <c r="O337" s="259"/>
      <c r="P337" s="259"/>
      <c r="Q337" s="257">
        <f>[1]KURUMLAR!K156/4</f>
        <v>60678.656199999969</v>
      </c>
      <c r="R337" s="135">
        <v>60678.656199999969</v>
      </c>
      <c r="S337" s="135">
        <v>60678.656199999969</v>
      </c>
      <c r="T337" s="135">
        <v>60678.656199999969</v>
      </c>
    </row>
    <row r="338" spans="1:20" s="6" customFormat="1" ht="63.75" customHeight="1">
      <c r="A338" s="157">
        <v>336</v>
      </c>
      <c r="B338" s="142" t="s">
        <v>1467</v>
      </c>
      <c r="C338" s="20" t="s">
        <v>75</v>
      </c>
      <c r="D338" s="180" t="s">
        <v>903</v>
      </c>
      <c r="E338" s="132" t="s">
        <v>198</v>
      </c>
      <c r="F338" s="132" t="s">
        <v>200</v>
      </c>
      <c r="G338" s="134">
        <v>43654</v>
      </c>
      <c r="H338" s="134">
        <v>44318</v>
      </c>
      <c r="I338" s="135">
        <v>5408641.2149999999</v>
      </c>
      <c r="J338" s="135">
        <v>4570598.2192000002</v>
      </c>
      <c r="K338" s="135">
        <f t="shared" si="4"/>
        <v>838042.99579999968</v>
      </c>
      <c r="L338" s="135">
        <v>0</v>
      </c>
      <c r="M338" s="259"/>
      <c r="N338" s="259"/>
      <c r="O338" s="259"/>
      <c r="P338" s="259"/>
      <c r="Q338" s="257">
        <f>[1]KURUMLAR!K157/4</f>
        <v>209510.74894999992</v>
      </c>
      <c r="R338" s="135">
        <v>209510.74894999992</v>
      </c>
      <c r="S338" s="135">
        <v>209510.74894999992</v>
      </c>
      <c r="T338" s="135">
        <v>209510.74894999992</v>
      </c>
    </row>
    <row r="339" spans="1:20" s="6" customFormat="1" ht="63.75" customHeight="1">
      <c r="A339" s="154">
        <v>337</v>
      </c>
      <c r="B339" s="142" t="s">
        <v>1467</v>
      </c>
      <c r="C339" s="20" t="s">
        <v>75</v>
      </c>
      <c r="D339" s="180" t="s">
        <v>904</v>
      </c>
      <c r="E339" s="132" t="s">
        <v>198</v>
      </c>
      <c r="F339" s="132" t="s">
        <v>201</v>
      </c>
      <c r="G339" s="134">
        <v>43770</v>
      </c>
      <c r="H339" s="134">
        <v>44195</v>
      </c>
      <c r="I339" s="135">
        <v>306800</v>
      </c>
      <c r="J339" s="135">
        <v>73275</v>
      </c>
      <c r="K339" s="135">
        <f t="shared" ref="K339:K345" si="5">I339-J339</f>
        <v>233525</v>
      </c>
      <c r="L339" s="135">
        <v>0</v>
      </c>
      <c r="M339" s="259"/>
      <c r="N339" s="259"/>
      <c r="O339" s="259"/>
      <c r="P339" s="259"/>
      <c r="Q339" s="257">
        <f>[1]KURUMLAR!K158/4</f>
        <v>58381.25</v>
      </c>
      <c r="R339" s="135">
        <v>58381.25</v>
      </c>
      <c r="S339" s="135">
        <v>58381.25</v>
      </c>
      <c r="T339" s="135">
        <v>58381.25</v>
      </c>
    </row>
    <row r="340" spans="1:20" s="6" customFormat="1" ht="63.75" customHeight="1">
      <c r="A340" s="157">
        <v>338</v>
      </c>
      <c r="B340" s="142" t="s">
        <v>1467</v>
      </c>
      <c r="C340" s="20" t="s">
        <v>75</v>
      </c>
      <c r="D340" s="180" t="s">
        <v>905</v>
      </c>
      <c r="E340" s="132" t="s">
        <v>236</v>
      </c>
      <c r="F340" s="132" t="s">
        <v>200</v>
      </c>
      <c r="G340" s="134">
        <v>43770</v>
      </c>
      <c r="H340" s="134">
        <v>44519</v>
      </c>
      <c r="I340" s="135">
        <v>11118010.060000001</v>
      </c>
      <c r="J340" s="135">
        <v>98429.28</v>
      </c>
      <c r="K340" s="135">
        <f t="shared" si="5"/>
        <v>11019580.780000001</v>
      </c>
      <c r="L340" s="135">
        <v>256646.86</v>
      </c>
      <c r="M340" s="259"/>
      <c r="N340" s="259"/>
      <c r="O340" s="259"/>
      <c r="P340" s="259"/>
      <c r="Q340" s="257">
        <f>[1]KURUMLAR!K159/4</f>
        <v>2754895.1950000003</v>
      </c>
      <c r="R340" s="135">
        <v>2754895.1950000003</v>
      </c>
      <c r="S340" s="135">
        <v>2754895.1950000003</v>
      </c>
      <c r="T340" s="135">
        <v>2754895.1950000003</v>
      </c>
    </row>
    <row r="341" spans="1:20" s="6" customFormat="1" ht="63.75" customHeight="1">
      <c r="A341" s="157">
        <v>339</v>
      </c>
      <c r="B341" s="142" t="s">
        <v>1467</v>
      </c>
      <c r="C341" s="20" t="s">
        <v>75</v>
      </c>
      <c r="D341" s="180" t="s">
        <v>906</v>
      </c>
      <c r="E341" s="132" t="s">
        <v>198</v>
      </c>
      <c r="F341" s="132" t="s">
        <v>200</v>
      </c>
      <c r="G341" s="134">
        <v>43699</v>
      </c>
      <c r="H341" s="134">
        <v>44105</v>
      </c>
      <c r="I341" s="135">
        <v>53100</v>
      </c>
      <c r="J341" s="135">
        <v>0</v>
      </c>
      <c r="K341" s="135">
        <f t="shared" si="5"/>
        <v>53100</v>
      </c>
      <c r="L341" s="135">
        <v>53100</v>
      </c>
      <c r="M341" s="259"/>
      <c r="N341" s="259"/>
      <c r="O341" s="259"/>
      <c r="P341" s="259"/>
      <c r="Q341" s="257">
        <f>[1]KURUMLAR!K160/4</f>
        <v>13275</v>
      </c>
      <c r="R341" s="135">
        <v>13275</v>
      </c>
      <c r="S341" s="135">
        <v>13275</v>
      </c>
      <c r="T341" s="135">
        <v>13275</v>
      </c>
    </row>
    <row r="342" spans="1:20" s="6" customFormat="1" ht="146.25" customHeight="1">
      <c r="A342" s="157">
        <v>340</v>
      </c>
      <c r="B342" s="142" t="s">
        <v>1467</v>
      </c>
      <c r="C342" s="20" t="s">
        <v>75</v>
      </c>
      <c r="D342" s="180" t="s">
        <v>907</v>
      </c>
      <c r="E342" s="132" t="s">
        <v>908</v>
      </c>
      <c r="F342" s="132" t="s">
        <v>201</v>
      </c>
      <c r="G342" s="134">
        <v>43745</v>
      </c>
      <c r="H342" s="134">
        <v>44170</v>
      </c>
      <c r="I342" s="135">
        <v>83780</v>
      </c>
      <c r="J342" s="135">
        <v>0</v>
      </c>
      <c r="K342" s="135">
        <f t="shared" si="5"/>
        <v>83780</v>
      </c>
      <c r="L342" s="135">
        <v>0</v>
      </c>
      <c r="M342" s="259"/>
      <c r="N342" s="259"/>
      <c r="O342" s="259"/>
      <c r="P342" s="259"/>
      <c r="Q342" s="257">
        <f>[1]KURUMLAR!K161/4</f>
        <v>20945</v>
      </c>
      <c r="R342" s="135">
        <v>20945</v>
      </c>
      <c r="S342" s="135">
        <v>20945</v>
      </c>
      <c r="T342" s="135">
        <v>20945</v>
      </c>
    </row>
    <row r="343" spans="1:20" s="6" customFormat="1" ht="63.75" customHeight="1">
      <c r="A343" s="154">
        <v>341</v>
      </c>
      <c r="B343" s="142" t="s">
        <v>1467</v>
      </c>
      <c r="C343" s="20" t="s">
        <v>75</v>
      </c>
      <c r="D343" s="180" t="s">
        <v>909</v>
      </c>
      <c r="E343" s="132" t="s">
        <v>83</v>
      </c>
      <c r="F343" s="132" t="s">
        <v>200</v>
      </c>
      <c r="G343" s="134">
        <v>43724</v>
      </c>
      <c r="H343" s="134">
        <v>44150</v>
      </c>
      <c r="I343" s="135">
        <v>259600</v>
      </c>
      <c r="J343" s="135">
        <v>0</v>
      </c>
      <c r="K343" s="135">
        <f t="shared" si="5"/>
        <v>259600</v>
      </c>
      <c r="L343" s="135">
        <v>259600</v>
      </c>
      <c r="M343" s="259"/>
      <c r="N343" s="259"/>
      <c r="O343" s="259"/>
      <c r="P343" s="259"/>
      <c r="Q343" s="257">
        <f>[1]KURUMLAR!K162/4</f>
        <v>64900</v>
      </c>
      <c r="R343" s="135">
        <v>64900</v>
      </c>
      <c r="S343" s="135">
        <v>64900</v>
      </c>
      <c r="T343" s="135">
        <v>64900</v>
      </c>
    </row>
    <row r="344" spans="1:20" s="6" customFormat="1" ht="63.75" customHeight="1">
      <c r="A344" s="157">
        <v>342</v>
      </c>
      <c r="B344" s="142" t="s">
        <v>1467</v>
      </c>
      <c r="C344" s="20" t="s">
        <v>75</v>
      </c>
      <c r="D344" s="180" t="s">
        <v>910</v>
      </c>
      <c r="E344" s="132" t="s">
        <v>136</v>
      </c>
      <c r="F344" s="132" t="s">
        <v>200</v>
      </c>
      <c r="G344" s="134">
        <v>43724</v>
      </c>
      <c r="H344" s="134">
        <v>44150</v>
      </c>
      <c r="I344" s="135">
        <v>142360.99</v>
      </c>
      <c r="J344" s="135">
        <v>0</v>
      </c>
      <c r="K344" s="135">
        <f t="shared" si="5"/>
        <v>142360.99</v>
      </c>
      <c r="L344" s="135">
        <v>138255.79999999999</v>
      </c>
      <c r="M344" s="259"/>
      <c r="N344" s="259"/>
      <c r="O344" s="259"/>
      <c r="P344" s="259"/>
      <c r="Q344" s="257">
        <f>[1]KURUMLAR!K163/4</f>
        <v>35590.247499999998</v>
      </c>
      <c r="R344" s="135">
        <v>35590.247499999998</v>
      </c>
      <c r="S344" s="135">
        <v>35590.247499999998</v>
      </c>
      <c r="T344" s="135">
        <v>35590.247499999998</v>
      </c>
    </row>
    <row r="345" spans="1:20" s="6" customFormat="1" ht="63.75" customHeight="1">
      <c r="A345" s="157">
        <v>343</v>
      </c>
      <c r="B345" s="142" t="s">
        <v>1467</v>
      </c>
      <c r="C345" s="20" t="s">
        <v>75</v>
      </c>
      <c r="D345" s="180" t="s">
        <v>911</v>
      </c>
      <c r="E345" s="132" t="s">
        <v>198</v>
      </c>
      <c r="F345" s="132" t="s">
        <v>200</v>
      </c>
      <c r="G345" s="134">
        <v>43873</v>
      </c>
      <c r="H345" s="134">
        <v>44151</v>
      </c>
      <c r="I345" s="135">
        <v>63487746.794999994</v>
      </c>
      <c r="J345" s="135">
        <v>0</v>
      </c>
      <c r="K345" s="135">
        <f t="shared" si="5"/>
        <v>63487746.794999994</v>
      </c>
      <c r="L345" s="135">
        <v>0</v>
      </c>
      <c r="M345" s="259"/>
      <c r="N345" s="259"/>
      <c r="O345" s="259"/>
      <c r="P345" s="259"/>
      <c r="Q345" s="257">
        <f>[1]KURUMLAR!K164/4</f>
        <v>15871936.698749999</v>
      </c>
      <c r="R345" s="135">
        <v>15871936.698749999</v>
      </c>
      <c r="S345" s="135">
        <v>15871936.698749999</v>
      </c>
      <c r="T345" s="135">
        <v>15871936.698749999</v>
      </c>
    </row>
    <row r="346" spans="1:20" s="5" customFormat="1" ht="63.75" customHeight="1">
      <c r="A346" s="157">
        <v>344</v>
      </c>
      <c r="B346" s="202" t="s">
        <v>1467</v>
      </c>
      <c r="C346" s="16" t="s">
        <v>18</v>
      </c>
      <c r="D346" s="176" t="s">
        <v>1200</v>
      </c>
      <c r="E346" s="15" t="s">
        <v>816</v>
      </c>
      <c r="F346" s="16" t="s">
        <v>678</v>
      </c>
      <c r="G346" s="33">
        <v>43552</v>
      </c>
      <c r="H346" s="33">
        <v>44013</v>
      </c>
      <c r="I346" s="34">
        <v>64600000</v>
      </c>
      <c r="J346" s="50">
        <v>34763544.109999999</v>
      </c>
      <c r="K346" s="71">
        <v>18034373.770000003</v>
      </c>
      <c r="L346" s="21"/>
      <c r="M346" s="294"/>
      <c r="N346" s="295"/>
      <c r="O346" s="295"/>
      <c r="P346" s="295"/>
      <c r="Q346" s="257">
        <f>[1]KURUMLAR!K561/4</f>
        <v>4508593.4425000008</v>
      </c>
      <c r="R346" s="39">
        <v>4508593.4425000008</v>
      </c>
      <c r="S346" s="39">
        <v>4508593.4425000008</v>
      </c>
      <c r="T346" s="39">
        <v>4508593.4425000008</v>
      </c>
    </row>
    <row r="347" spans="1:20" s="5" customFormat="1" ht="63.75" customHeight="1">
      <c r="A347" s="154">
        <v>345</v>
      </c>
      <c r="B347" s="202" t="s">
        <v>1467</v>
      </c>
      <c r="C347" s="16" t="s">
        <v>18</v>
      </c>
      <c r="D347" s="176" t="s">
        <v>471</v>
      </c>
      <c r="E347" s="15" t="s">
        <v>1232</v>
      </c>
      <c r="F347" s="16" t="s">
        <v>678</v>
      </c>
      <c r="G347" s="33">
        <v>43665</v>
      </c>
      <c r="H347" s="33">
        <v>43918</v>
      </c>
      <c r="I347" s="34">
        <v>8610000</v>
      </c>
      <c r="J347" s="50">
        <v>3249780</v>
      </c>
      <c r="K347" s="71">
        <v>9040139.6099999994</v>
      </c>
      <c r="L347" s="21"/>
      <c r="M347" s="294"/>
      <c r="N347" s="295"/>
      <c r="O347" s="295"/>
      <c r="P347" s="295"/>
      <c r="Q347" s="257">
        <f>[1]KURUMLAR!K562/4</f>
        <v>2260034.9024999999</v>
      </c>
      <c r="R347" s="39">
        <v>2260034.9024999999</v>
      </c>
      <c r="S347" s="39">
        <v>2260034.9024999999</v>
      </c>
      <c r="T347" s="39">
        <v>2260034.9024999999</v>
      </c>
    </row>
    <row r="348" spans="1:20" s="5" customFormat="1" ht="63.75" customHeight="1">
      <c r="A348" s="157">
        <v>346</v>
      </c>
      <c r="B348" s="202" t="s">
        <v>1467</v>
      </c>
      <c r="C348" s="16" t="s">
        <v>18</v>
      </c>
      <c r="D348" s="176" t="s">
        <v>472</v>
      </c>
      <c r="E348" s="15" t="s">
        <v>474</v>
      </c>
      <c r="F348" s="16" t="s">
        <v>1237</v>
      </c>
      <c r="G348" s="33">
        <v>43683</v>
      </c>
      <c r="H348" s="33">
        <v>43862</v>
      </c>
      <c r="I348" s="34">
        <v>6230000</v>
      </c>
      <c r="J348" s="50">
        <v>3237336.02</v>
      </c>
      <c r="K348" s="71">
        <v>4200800</v>
      </c>
      <c r="L348" s="21"/>
      <c r="M348" s="294"/>
      <c r="N348" s="295"/>
      <c r="O348" s="295"/>
      <c r="P348" s="295"/>
      <c r="Q348" s="257">
        <f>[1]KURUMLAR!K563/4</f>
        <v>1050200</v>
      </c>
      <c r="R348" s="39">
        <v>1050200</v>
      </c>
      <c r="S348" s="39">
        <v>1050200</v>
      </c>
      <c r="T348" s="39">
        <v>1050200</v>
      </c>
    </row>
    <row r="349" spans="1:20" s="5" customFormat="1" ht="63.75" customHeight="1">
      <c r="A349" s="157">
        <v>347</v>
      </c>
      <c r="B349" s="202" t="s">
        <v>1467</v>
      </c>
      <c r="C349" s="16" t="s">
        <v>18</v>
      </c>
      <c r="D349" s="176" t="s">
        <v>1201</v>
      </c>
      <c r="E349" s="15" t="s">
        <v>809</v>
      </c>
      <c r="F349" s="16" t="s">
        <v>678</v>
      </c>
      <c r="G349" s="33">
        <v>43718</v>
      </c>
      <c r="H349" s="33">
        <v>43958</v>
      </c>
      <c r="I349" s="34">
        <v>6661000</v>
      </c>
      <c r="J349" s="50">
        <v>2107966.5699999998</v>
      </c>
      <c r="K349" s="71">
        <v>2170583.52</v>
      </c>
      <c r="L349" s="21"/>
      <c r="M349" s="294"/>
      <c r="N349" s="295"/>
      <c r="O349" s="295"/>
      <c r="P349" s="295"/>
      <c r="Q349" s="257">
        <f>[1]KURUMLAR!K564/4</f>
        <v>542645.88</v>
      </c>
      <c r="R349" s="39">
        <v>542645.88</v>
      </c>
      <c r="S349" s="39">
        <v>542645.88</v>
      </c>
      <c r="T349" s="39">
        <v>542645.88</v>
      </c>
    </row>
    <row r="350" spans="1:20" s="5" customFormat="1" ht="63.75" customHeight="1">
      <c r="A350" s="157">
        <v>348</v>
      </c>
      <c r="B350" s="202" t="s">
        <v>1467</v>
      </c>
      <c r="C350" s="16" t="s">
        <v>18</v>
      </c>
      <c r="D350" s="176" t="s">
        <v>1202</v>
      </c>
      <c r="E350" s="15" t="s">
        <v>20</v>
      </c>
      <c r="F350" s="16" t="s">
        <v>678</v>
      </c>
      <c r="G350" s="33">
        <v>43776</v>
      </c>
      <c r="H350" s="33">
        <v>44316</v>
      </c>
      <c r="I350" s="34">
        <v>15000000</v>
      </c>
      <c r="J350" s="50">
        <v>1584804.33</v>
      </c>
      <c r="K350" s="71">
        <v>16970528.670000002</v>
      </c>
      <c r="L350" s="21"/>
      <c r="M350" s="294"/>
      <c r="N350" s="295"/>
      <c r="O350" s="295"/>
      <c r="P350" s="295"/>
      <c r="Q350" s="257">
        <f>[1]KURUMLAR!K565/4</f>
        <v>4242632.1675000004</v>
      </c>
      <c r="R350" s="39">
        <v>4242632.1675000004</v>
      </c>
      <c r="S350" s="39">
        <v>4242632.1675000004</v>
      </c>
      <c r="T350" s="39">
        <v>4242632.1675000004</v>
      </c>
    </row>
    <row r="351" spans="1:20" s="5" customFormat="1" ht="47.1" customHeight="1">
      <c r="A351" s="154">
        <v>349</v>
      </c>
      <c r="B351" s="202" t="s">
        <v>1467</v>
      </c>
      <c r="C351" s="16" t="s">
        <v>18</v>
      </c>
      <c r="D351" s="176" t="s">
        <v>1203</v>
      </c>
      <c r="E351" s="15" t="s">
        <v>809</v>
      </c>
      <c r="F351" s="16" t="s">
        <v>1238</v>
      </c>
      <c r="G351" s="33">
        <v>43770</v>
      </c>
      <c r="H351" s="33">
        <f>G351+90</f>
        <v>43860</v>
      </c>
      <c r="I351" s="34">
        <v>1675000</v>
      </c>
      <c r="J351" s="50">
        <v>2068718.62</v>
      </c>
      <c r="K351" s="71">
        <v>1310994</v>
      </c>
      <c r="L351" s="21"/>
      <c r="M351" s="294"/>
      <c r="N351" s="295"/>
      <c r="O351" s="295"/>
      <c r="P351" s="295"/>
      <c r="Q351" s="257">
        <f>[1]KURUMLAR!K566/4</f>
        <v>327748.5</v>
      </c>
      <c r="R351" s="39">
        <v>327748.5</v>
      </c>
      <c r="S351" s="39">
        <v>327748.5</v>
      </c>
      <c r="T351" s="39">
        <v>327748.5</v>
      </c>
    </row>
    <row r="352" spans="1:20" s="5" customFormat="1" ht="47.1" customHeight="1">
      <c r="A352" s="157">
        <v>350</v>
      </c>
      <c r="B352" s="202" t="s">
        <v>1467</v>
      </c>
      <c r="C352" s="16" t="s">
        <v>18</v>
      </c>
      <c r="D352" s="176" t="s">
        <v>1204</v>
      </c>
      <c r="E352" s="15" t="s">
        <v>23</v>
      </c>
      <c r="F352" s="15" t="s">
        <v>1239</v>
      </c>
      <c r="G352" s="33">
        <v>43805</v>
      </c>
      <c r="H352" s="33">
        <f>G352+180</f>
        <v>43985</v>
      </c>
      <c r="I352" s="34">
        <v>598750</v>
      </c>
      <c r="J352" s="50">
        <v>0</v>
      </c>
      <c r="K352" s="71">
        <v>635872</v>
      </c>
      <c r="L352" s="21"/>
      <c r="M352" s="294"/>
      <c r="N352" s="295"/>
      <c r="O352" s="295"/>
      <c r="P352" s="295"/>
      <c r="Q352" s="257">
        <f>[1]KURUMLAR!K567/4</f>
        <v>158968</v>
      </c>
      <c r="R352" s="39">
        <v>158968</v>
      </c>
      <c r="S352" s="39">
        <v>158968</v>
      </c>
      <c r="T352" s="39">
        <v>158968</v>
      </c>
    </row>
    <row r="353" spans="1:20" s="5" customFormat="1" ht="113.25" customHeight="1">
      <c r="A353" s="157">
        <v>351</v>
      </c>
      <c r="B353" s="202" t="s">
        <v>1467</v>
      </c>
      <c r="C353" s="16" t="s">
        <v>18</v>
      </c>
      <c r="D353" s="176" t="s">
        <v>1205</v>
      </c>
      <c r="E353" s="15" t="s">
        <v>870</v>
      </c>
      <c r="F353" s="16" t="s">
        <v>678</v>
      </c>
      <c r="G353" s="33">
        <v>43805</v>
      </c>
      <c r="H353" s="91">
        <v>44029</v>
      </c>
      <c r="I353" s="34">
        <v>700000</v>
      </c>
      <c r="J353" s="102">
        <v>0</v>
      </c>
      <c r="K353" s="71">
        <v>826000</v>
      </c>
      <c r="L353" s="21"/>
      <c r="M353" s="294"/>
      <c r="N353" s="295"/>
      <c r="O353" s="295"/>
      <c r="P353" s="295"/>
      <c r="Q353" s="257">
        <f>[1]KURUMLAR!K568/4</f>
        <v>206500</v>
      </c>
      <c r="R353" s="39">
        <v>206500</v>
      </c>
      <c r="S353" s="39">
        <v>206500</v>
      </c>
      <c r="T353" s="39">
        <v>206500</v>
      </c>
    </row>
    <row r="354" spans="1:20" s="5" customFormat="1" ht="47.1" customHeight="1">
      <c r="A354" s="157">
        <v>352</v>
      </c>
      <c r="B354" s="202" t="s">
        <v>1467</v>
      </c>
      <c r="C354" s="16" t="s">
        <v>18</v>
      </c>
      <c r="D354" s="176" t="s">
        <v>1206</v>
      </c>
      <c r="E354" s="15" t="s">
        <v>812</v>
      </c>
      <c r="F354" s="15" t="s">
        <v>1240</v>
      </c>
      <c r="G354" s="33">
        <v>43805</v>
      </c>
      <c r="H354" s="52">
        <v>43924</v>
      </c>
      <c r="I354" s="34">
        <v>6565000</v>
      </c>
      <c r="J354" s="102">
        <v>0</v>
      </c>
      <c r="K354" s="71">
        <v>7746000</v>
      </c>
      <c r="L354" s="21"/>
      <c r="M354" s="294"/>
      <c r="N354" s="295"/>
      <c r="O354" s="295"/>
      <c r="P354" s="295"/>
      <c r="Q354" s="257">
        <f>[1]KURUMLAR!K569/4</f>
        <v>1936500</v>
      </c>
      <c r="R354" s="39">
        <v>1936500</v>
      </c>
      <c r="S354" s="39">
        <v>1936500</v>
      </c>
      <c r="T354" s="39">
        <v>1936500</v>
      </c>
    </row>
    <row r="355" spans="1:20" s="5" customFormat="1" ht="47.1" customHeight="1">
      <c r="A355" s="154">
        <v>353</v>
      </c>
      <c r="B355" s="202" t="s">
        <v>1467</v>
      </c>
      <c r="C355" s="16" t="s">
        <v>18</v>
      </c>
      <c r="D355" s="176" t="s">
        <v>1207</v>
      </c>
      <c r="E355" s="15" t="s">
        <v>474</v>
      </c>
      <c r="F355" s="16" t="s">
        <v>678</v>
      </c>
      <c r="G355" s="52">
        <v>43807</v>
      </c>
      <c r="H355" s="52">
        <v>43852</v>
      </c>
      <c r="I355" s="34">
        <v>414000</v>
      </c>
      <c r="J355" s="102">
        <v>9466728.9700000007</v>
      </c>
      <c r="K355" s="71">
        <v>488520</v>
      </c>
      <c r="L355" s="21"/>
      <c r="M355" s="294"/>
      <c r="N355" s="295"/>
      <c r="O355" s="295"/>
      <c r="P355" s="295"/>
      <c r="Q355" s="257">
        <f>[1]KURUMLAR!K570/4</f>
        <v>122130</v>
      </c>
      <c r="R355" s="39">
        <v>122130</v>
      </c>
      <c r="S355" s="39">
        <v>122130</v>
      </c>
      <c r="T355" s="39">
        <v>122130</v>
      </c>
    </row>
    <row r="356" spans="1:20" s="5" customFormat="1" ht="98.25" customHeight="1">
      <c r="A356" s="157">
        <v>354</v>
      </c>
      <c r="B356" s="202" t="s">
        <v>1467</v>
      </c>
      <c r="C356" s="16" t="s">
        <v>18</v>
      </c>
      <c r="D356" s="176" t="s">
        <v>1208</v>
      </c>
      <c r="E356" s="15" t="s">
        <v>809</v>
      </c>
      <c r="F356" s="16" t="s">
        <v>678</v>
      </c>
      <c r="G356" s="52">
        <v>44169</v>
      </c>
      <c r="H356" s="52">
        <v>43837</v>
      </c>
      <c r="I356" s="34">
        <v>131200</v>
      </c>
      <c r="J356" s="102">
        <v>0</v>
      </c>
      <c r="K356" s="71">
        <v>154816</v>
      </c>
      <c r="L356" s="21"/>
      <c r="M356" s="294"/>
      <c r="N356" s="295"/>
      <c r="O356" s="295"/>
      <c r="P356" s="295"/>
      <c r="Q356" s="257">
        <f>[1]KURUMLAR!K571/4</f>
        <v>38704</v>
      </c>
      <c r="R356" s="39">
        <v>38704</v>
      </c>
      <c r="S356" s="39">
        <v>38704</v>
      </c>
      <c r="T356" s="39">
        <v>38704</v>
      </c>
    </row>
    <row r="357" spans="1:20" s="5" customFormat="1" ht="69" customHeight="1">
      <c r="A357" s="157">
        <v>355</v>
      </c>
      <c r="B357" s="202" t="s">
        <v>1467</v>
      </c>
      <c r="C357" s="16" t="s">
        <v>18</v>
      </c>
      <c r="D357" s="176" t="s">
        <v>1209</v>
      </c>
      <c r="E357" s="15" t="s">
        <v>1233</v>
      </c>
      <c r="F357" s="16" t="s">
        <v>678</v>
      </c>
      <c r="G357" s="52">
        <v>43828</v>
      </c>
      <c r="H357" s="52">
        <v>43873</v>
      </c>
      <c r="I357" s="34">
        <v>145000</v>
      </c>
      <c r="J357" s="102">
        <v>0</v>
      </c>
      <c r="K357" s="71">
        <v>171100</v>
      </c>
      <c r="L357" s="21"/>
      <c r="M357" s="294"/>
      <c r="N357" s="295"/>
      <c r="O357" s="295"/>
      <c r="P357" s="295"/>
      <c r="Q357" s="257">
        <f>[1]KURUMLAR!K572/4</f>
        <v>42775</v>
      </c>
      <c r="R357" s="39">
        <v>42775</v>
      </c>
      <c r="S357" s="39">
        <v>42775</v>
      </c>
      <c r="T357" s="39">
        <v>42775</v>
      </c>
    </row>
    <row r="358" spans="1:20" s="5" customFormat="1" ht="69" customHeight="1">
      <c r="A358" s="157">
        <v>356</v>
      </c>
      <c r="B358" s="202" t="s">
        <v>1467</v>
      </c>
      <c r="C358" s="16" t="s">
        <v>18</v>
      </c>
      <c r="D358" s="176" t="s">
        <v>1210</v>
      </c>
      <c r="E358" s="15" t="s">
        <v>20</v>
      </c>
      <c r="F358" s="16" t="s">
        <v>678</v>
      </c>
      <c r="G358" s="52">
        <v>43819</v>
      </c>
      <c r="H358" s="52">
        <v>43998</v>
      </c>
      <c r="I358" s="34">
        <v>3430000</v>
      </c>
      <c r="J358" s="102">
        <v>0</v>
      </c>
      <c r="K358" s="71">
        <v>4047400</v>
      </c>
      <c r="L358" s="21"/>
      <c r="M358" s="294"/>
      <c r="N358" s="295"/>
      <c r="O358" s="295"/>
      <c r="P358" s="295"/>
      <c r="Q358" s="257">
        <f>[1]KURUMLAR!K573/4</f>
        <v>1011850</v>
      </c>
      <c r="R358" s="39">
        <v>1011850</v>
      </c>
      <c r="S358" s="39">
        <v>1011850</v>
      </c>
      <c r="T358" s="39">
        <v>1011850</v>
      </c>
    </row>
    <row r="359" spans="1:20" s="5" customFormat="1" ht="69" customHeight="1">
      <c r="A359" s="154">
        <v>357</v>
      </c>
      <c r="B359" s="202" t="s">
        <v>1467</v>
      </c>
      <c r="C359" s="16" t="s">
        <v>18</v>
      </c>
      <c r="D359" s="176" t="s">
        <v>1211</v>
      </c>
      <c r="E359" s="15" t="s">
        <v>20</v>
      </c>
      <c r="F359" s="16" t="s">
        <v>678</v>
      </c>
      <c r="G359" s="52">
        <v>43826</v>
      </c>
      <c r="H359" s="52">
        <v>44066</v>
      </c>
      <c r="I359" s="34">
        <v>6748000</v>
      </c>
      <c r="J359" s="102">
        <v>0</v>
      </c>
      <c r="K359" s="71">
        <v>7962639</v>
      </c>
      <c r="L359" s="21"/>
      <c r="M359" s="294"/>
      <c r="N359" s="295"/>
      <c r="O359" s="295"/>
      <c r="P359" s="295"/>
      <c r="Q359" s="257">
        <f>[1]KURUMLAR!K574/4</f>
        <v>1990659.75</v>
      </c>
      <c r="R359" s="39">
        <v>1990659.75</v>
      </c>
      <c r="S359" s="39">
        <v>1990659.75</v>
      </c>
      <c r="T359" s="39">
        <v>1990659.75</v>
      </c>
    </row>
    <row r="360" spans="1:20" s="5" customFormat="1" ht="69" customHeight="1">
      <c r="A360" s="157">
        <v>358</v>
      </c>
      <c r="B360" s="202" t="s">
        <v>1467</v>
      </c>
      <c r="C360" s="16" t="s">
        <v>18</v>
      </c>
      <c r="D360" s="176" t="s">
        <v>1212</v>
      </c>
      <c r="E360" s="15" t="s">
        <v>816</v>
      </c>
      <c r="F360" s="16" t="s">
        <v>678</v>
      </c>
      <c r="G360" s="255">
        <v>43860</v>
      </c>
      <c r="H360" s="255">
        <v>44070</v>
      </c>
      <c r="I360" s="34">
        <v>3049000</v>
      </c>
      <c r="J360" s="102">
        <v>0</v>
      </c>
      <c r="K360" s="71">
        <v>3597819</v>
      </c>
      <c r="L360" s="21"/>
      <c r="M360" s="294"/>
      <c r="N360" s="295"/>
      <c r="O360" s="295"/>
      <c r="P360" s="295"/>
      <c r="Q360" s="257">
        <f>[1]KURUMLAR!K575/4</f>
        <v>899454.75</v>
      </c>
      <c r="R360" s="39">
        <v>899454.75</v>
      </c>
      <c r="S360" s="39">
        <v>899454.75</v>
      </c>
      <c r="T360" s="39">
        <v>899454.75</v>
      </c>
    </row>
    <row r="361" spans="1:20" s="5" customFormat="1" ht="69" customHeight="1">
      <c r="A361" s="157">
        <v>359</v>
      </c>
      <c r="B361" s="202" t="s">
        <v>1467</v>
      </c>
      <c r="C361" s="16" t="s">
        <v>18</v>
      </c>
      <c r="D361" s="176" t="s">
        <v>1213</v>
      </c>
      <c r="E361" s="15" t="s">
        <v>1234</v>
      </c>
      <c r="F361" s="16" t="s">
        <v>678</v>
      </c>
      <c r="G361" s="255">
        <v>43826</v>
      </c>
      <c r="H361" s="255">
        <v>44035</v>
      </c>
      <c r="I361" s="34">
        <v>2149000</v>
      </c>
      <c r="J361" s="102">
        <v>0</v>
      </c>
      <c r="K361" s="71">
        <v>2535819</v>
      </c>
      <c r="L361" s="21"/>
      <c r="M361" s="294"/>
      <c r="N361" s="295"/>
      <c r="O361" s="295"/>
      <c r="P361" s="295"/>
      <c r="Q361" s="257">
        <f>[1]KURUMLAR!K576/4</f>
        <v>633954.75</v>
      </c>
      <c r="R361" s="39">
        <v>633954.75</v>
      </c>
      <c r="S361" s="39">
        <v>633954.75</v>
      </c>
      <c r="T361" s="39">
        <v>633954.75</v>
      </c>
    </row>
    <row r="362" spans="1:20" s="5" customFormat="1" ht="69" customHeight="1">
      <c r="A362" s="157">
        <v>360</v>
      </c>
      <c r="B362" s="202" t="s">
        <v>1467</v>
      </c>
      <c r="C362" s="16" t="s">
        <v>18</v>
      </c>
      <c r="D362" s="176" t="s">
        <v>1214</v>
      </c>
      <c r="E362" s="15" t="s">
        <v>1235</v>
      </c>
      <c r="F362" s="16" t="s">
        <v>678</v>
      </c>
      <c r="G362" s="255">
        <v>43832</v>
      </c>
      <c r="H362" s="255">
        <v>44041</v>
      </c>
      <c r="I362" s="34">
        <v>2859000</v>
      </c>
      <c r="J362" s="102">
        <v>0</v>
      </c>
      <c r="K362" s="71">
        <v>3373620</v>
      </c>
      <c r="L362" s="21"/>
      <c r="M362" s="294"/>
      <c r="N362" s="295"/>
      <c r="O362" s="295"/>
      <c r="P362" s="295"/>
      <c r="Q362" s="257">
        <f>[1]KURUMLAR!K577/4</f>
        <v>843405</v>
      </c>
      <c r="R362" s="39">
        <v>843405</v>
      </c>
      <c r="S362" s="39">
        <v>843405</v>
      </c>
      <c r="T362" s="39">
        <v>843405</v>
      </c>
    </row>
    <row r="363" spans="1:20" s="5" customFormat="1" ht="47.1" customHeight="1">
      <c r="A363" s="154">
        <v>361</v>
      </c>
      <c r="B363" s="202" t="s">
        <v>1467</v>
      </c>
      <c r="C363" s="16" t="s">
        <v>18</v>
      </c>
      <c r="D363" s="176" t="s">
        <v>1215</v>
      </c>
      <c r="E363" s="15"/>
      <c r="F363" s="16" t="s">
        <v>678</v>
      </c>
      <c r="G363" s="255">
        <v>43854</v>
      </c>
      <c r="H363" s="255">
        <v>43914</v>
      </c>
      <c r="I363" s="34">
        <v>579250</v>
      </c>
      <c r="J363" s="102">
        <v>0</v>
      </c>
      <c r="K363" s="71">
        <v>683515</v>
      </c>
      <c r="L363" s="21"/>
      <c r="M363" s="294"/>
      <c r="N363" s="295"/>
      <c r="O363" s="295"/>
      <c r="P363" s="295"/>
      <c r="Q363" s="257">
        <f>[1]KURUMLAR!K578/4</f>
        <v>170878.75</v>
      </c>
      <c r="R363" s="39">
        <v>170878.75</v>
      </c>
      <c r="S363" s="39">
        <v>170878.75</v>
      </c>
      <c r="T363" s="39">
        <v>170878.75</v>
      </c>
    </row>
    <row r="364" spans="1:20" s="5" customFormat="1" ht="47.1" customHeight="1">
      <c r="A364" s="157">
        <v>362</v>
      </c>
      <c r="B364" s="202" t="s">
        <v>1467</v>
      </c>
      <c r="C364" s="16" t="s">
        <v>18</v>
      </c>
      <c r="D364" s="176" t="s">
        <v>1216</v>
      </c>
      <c r="E364" s="15"/>
      <c r="F364" s="16" t="s">
        <v>678</v>
      </c>
      <c r="G364" s="255">
        <v>43857</v>
      </c>
      <c r="H364" s="255">
        <v>43917</v>
      </c>
      <c r="I364" s="34">
        <v>838200</v>
      </c>
      <c r="J364" s="102">
        <v>0</v>
      </c>
      <c r="K364" s="71">
        <v>989076</v>
      </c>
      <c r="L364" s="21"/>
      <c r="M364" s="294"/>
      <c r="N364" s="295"/>
      <c r="O364" s="295"/>
      <c r="P364" s="295"/>
      <c r="Q364" s="257">
        <f>[1]KURUMLAR!K579/4</f>
        <v>247269</v>
      </c>
      <c r="R364" s="39">
        <v>247269</v>
      </c>
      <c r="S364" s="39">
        <v>247269</v>
      </c>
      <c r="T364" s="39">
        <v>247269</v>
      </c>
    </row>
    <row r="365" spans="1:20" s="5" customFormat="1" ht="47.1" customHeight="1">
      <c r="A365" s="157">
        <v>363</v>
      </c>
      <c r="B365" s="202" t="s">
        <v>1467</v>
      </c>
      <c r="C365" s="16" t="s">
        <v>18</v>
      </c>
      <c r="D365" s="176" t="s">
        <v>1217</v>
      </c>
      <c r="E365" s="15" t="s">
        <v>1233</v>
      </c>
      <c r="F365" s="16" t="s">
        <v>678</v>
      </c>
      <c r="G365" s="255">
        <v>43833</v>
      </c>
      <c r="H365" s="255">
        <v>43985</v>
      </c>
      <c r="I365" s="34">
        <v>3175000</v>
      </c>
      <c r="J365" s="102">
        <v>0</v>
      </c>
      <c r="K365" s="71">
        <v>3746500</v>
      </c>
      <c r="L365" s="21"/>
      <c r="M365" s="294"/>
      <c r="N365" s="295"/>
      <c r="O365" s="295"/>
      <c r="P365" s="295"/>
      <c r="Q365" s="257">
        <f>[1]KURUMLAR!K580/4</f>
        <v>936625</v>
      </c>
      <c r="R365" s="39">
        <v>936625</v>
      </c>
      <c r="S365" s="39">
        <v>936625</v>
      </c>
      <c r="T365" s="39">
        <v>936625</v>
      </c>
    </row>
    <row r="366" spans="1:20" s="5" customFormat="1" ht="47.1" customHeight="1">
      <c r="A366" s="157">
        <v>364</v>
      </c>
      <c r="B366" s="202" t="s">
        <v>1467</v>
      </c>
      <c r="C366" s="16" t="s">
        <v>18</v>
      </c>
      <c r="D366" s="176" t="s">
        <v>1218</v>
      </c>
      <c r="E366" s="15" t="s">
        <v>36</v>
      </c>
      <c r="F366" s="16" t="s">
        <v>678</v>
      </c>
      <c r="G366" s="255">
        <v>43833</v>
      </c>
      <c r="H366" s="255">
        <v>43878</v>
      </c>
      <c r="I366" s="34">
        <v>438000</v>
      </c>
      <c r="J366" s="102">
        <v>0</v>
      </c>
      <c r="K366" s="71">
        <v>516840</v>
      </c>
      <c r="L366" s="21"/>
      <c r="M366" s="294"/>
      <c r="N366" s="295"/>
      <c r="O366" s="295"/>
      <c r="P366" s="295"/>
      <c r="Q366" s="257">
        <f>[1]KURUMLAR!K581/4</f>
        <v>129210</v>
      </c>
      <c r="R366" s="39">
        <v>129210</v>
      </c>
      <c r="S366" s="39">
        <v>129210</v>
      </c>
      <c r="T366" s="39">
        <v>129210</v>
      </c>
    </row>
    <row r="367" spans="1:20" s="5" customFormat="1" ht="47.1" customHeight="1">
      <c r="A367" s="154">
        <v>365</v>
      </c>
      <c r="B367" s="202" t="s">
        <v>1467</v>
      </c>
      <c r="C367" s="16" t="s">
        <v>18</v>
      </c>
      <c r="D367" s="176" t="s">
        <v>1219</v>
      </c>
      <c r="E367" s="15" t="s">
        <v>809</v>
      </c>
      <c r="F367" s="16" t="s">
        <v>678</v>
      </c>
      <c r="G367" s="255">
        <v>43843</v>
      </c>
      <c r="H367" s="255">
        <v>44053</v>
      </c>
      <c r="I367" s="34">
        <v>2600000</v>
      </c>
      <c r="J367" s="102">
        <v>0</v>
      </c>
      <c r="K367" s="71">
        <v>3067998</v>
      </c>
      <c r="L367" s="21"/>
      <c r="M367" s="294"/>
      <c r="N367" s="295"/>
      <c r="O367" s="295"/>
      <c r="P367" s="295"/>
      <c r="Q367" s="257">
        <f>[1]KURUMLAR!K582/4</f>
        <v>766999.5</v>
      </c>
      <c r="R367" s="39">
        <v>766999.5</v>
      </c>
      <c r="S367" s="39">
        <v>766999.5</v>
      </c>
      <c r="T367" s="39">
        <v>766999.5</v>
      </c>
    </row>
    <row r="368" spans="1:20" s="5" customFormat="1" ht="76.5" customHeight="1">
      <c r="A368" s="157">
        <v>366</v>
      </c>
      <c r="B368" s="202" t="s">
        <v>1467</v>
      </c>
      <c r="C368" s="16" t="s">
        <v>18</v>
      </c>
      <c r="D368" s="176" t="s">
        <v>1220</v>
      </c>
      <c r="E368" s="15" t="s">
        <v>41</v>
      </c>
      <c r="F368" s="16" t="s">
        <v>678</v>
      </c>
      <c r="G368" s="255">
        <v>43839</v>
      </c>
      <c r="H368" s="255">
        <v>44049</v>
      </c>
      <c r="I368" s="34">
        <v>3168909</v>
      </c>
      <c r="J368" s="102">
        <v>0</v>
      </c>
      <c r="K368" s="71">
        <v>3739311</v>
      </c>
      <c r="L368" s="21"/>
      <c r="M368" s="294"/>
      <c r="N368" s="295"/>
      <c r="O368" s="295"/>
      <c r="P368" s="295"/>
      <c r="Q368" s="257">
        <f>[1]KURUMLAR!K583/4</f>
        <v>934827.75</v>
      </c>
      <c r="R368" s="39">
        <v>934827.75</v>
      </c>
      <c r="S368" s="39">
        <v>934827.75</v>
      </c>
      <c r="T368" s="39">
        <v>934827.75</v>
      </c>
    </row>
    <row r="369" spans="1:20" s="5" customFormat="1" ht="76.5" customHeight="1">
      <c r="A369" s="157">
        <v>367</v>
      </c>
      <c r="B369" s="202" t="s">
        <v>1467</v>
      </c>
      <c r="C369" s="16" t="s">
        <v>18</v>
      </c>
      <c r="D369" s="176" t="s">
        <v>1221</v>
      </c>
      <c r="E369" s="15" t="s">
        <v>41</v>
      </c>
      <c r="F369" s="16" t="s">
        <v>678</v>
      </c>
      <c r="G369" s="255">
        <v>43843</v>
      </c>
      <c r="H369" s="255">
        <v>44053</v>
      </c>
      <c r="I369" s="34">
        <v>3310000</v>
      </c>
      <c r="J369" s="102">
        <v>0</v>
      </c>
      <c r="K369" s="71">
        <v>3905799</v>
      </c>
      <c r="L369" s="21"/>
      <c r="M369" s="294"/>
      <c r="N369" s="295"/>
      <c r="O369" s="295"/>
      <c r="P369" s="295"/>
      <c r="Q369" s="257">
        <f>[1]KURUMLAR!K584/4</f>
        <v>976449.75</v>
      </c>
      <c r="R369" s="39">
        <v>976449.75</v>
      </c>
      <c r="S369" s="39">
        <v>976449.75</v>
      </c>
      <c r="T369" s="39">
        <v>976449.75</v>
      </c>
    </row>
    <row r="370" spans="1:20" s="14" customFormat="1" ht="76.5" customHeight="1">
      <c r="A370" s="157">
        <v>368</v>
      </c>
      <c r="B370" s="202" t="s">
        <v>1467</v>
      </c>
      <c r="C370" s="16" t="s">
        <v>18</v>
      </c>
      <c r="D370" s="176" t="s">
        <v>1241</v>
      </c>
      <c r="E370" s="15" t="s">
        <v>995</v>
      </c>
      <c r="F370" s="16" t="s">
        <v>678</v>
      </c>
      <c r="G370" s="255">
        <v>43902</v>
      </c>
      <c r="H370" s="255">
        <v>44113</v>
      </c>
      <c r="I370" s="34">
        <v>2356000</v>
      </c>
      <c r="J370" s="102">
        <v>0</v>
      </c>
      <c r="K370" s="38">
        <v>2780000</v>
      </c>
      <c r="L370" s="102"/>
      <c r="M370" s="294"/>
      <c r="N370" s="296"/>
      <c r="O370" s="296"/>
      <c r="P370" s="296"/>
      <c r="Q370" s="257">
        <f>[1]KURUMLAR!K585/4</f>
        <v>695000</v>
      </c>
      <c r="R370" s="102">
        <v>695000</v>
      </c>
      <c r="S370" s="102">
        <v>695000</v>
      </c>
      <c r="T370" s="102">
        <v>695000</v>
      </c>
    </row>
    <row r="371" spans="1:20" s="5" customFormat="1" ht="47.1" customHeight="1">
      <c r="A371" s="154">
        <v>369</v>
      </c>
      <c r="B371" s="202" t="s">
        <v>1467</v>
      </c>
      <c r="C371" s="16" t="s">
        <v>18</v>
      </c>
      <c r="D371" s="176" t="s">
        <v>1222</v>
      </c>
      <c r="E371" s="15" t="s">
        <v>741</v>
      </c>
      <c r="F371" s="16" t="s">
        <v>678</v>
      </c>
      <c r="G371" s="52">
        <v>43881</v>
      </c>
      <c r="H371" s="52">
        <v>44060</v>
      </c>
      <c r="I371" s="34">
        <v>3230000</v>
      </c>
      <c r="J371" s="102">
        <v>0</v>
      </c>
      <c r="K371" s="71">
        <v>3811398</v>
      </c>
      <c r="L371" s="21"/>
      <c r="M371" s="294"/>
      <c r="N371" s="295"/>
      <c r="O371" s="295"/>
      <c r="P371" s="295"/>
      <c r="Q371" s="257">
        <f>[1]KURUMLAR!K586/4</f>
        <v>952849.5</v>
      </c>
      <c r="R371" s="39">
        <v>952849.5</v>
      </c>
      <c r="S371" s="39">
        <v>952849.5</v>
      </c>
      <c r="T371" s="39">
        <v>952849.5</v>
      </c>
    </row>
    <row r="372" spans="1:20" s="5" customFormat="1" ht="47.1" customHeight="1">
      <c r="A372" s="157">
        <v>370</v>
      </c>
      <c r="B372" s="202" t="s">
        <v>1467</v>
      </c>
      <c r="C372" s="16" t="s">
        <v>18</v>
      </c>
      <c r="D372" s="176" t="s">
        <v>1223</v>
      </c>
      <c r="E372" s="15" t="s">
        <v>755</v>
      </c>
      <c r="F372" s="16" t="s">
        <v>678</v>
      </c>
      <c r="G372" s="52">
        <v>43881</v>
      </c>
      <c r="H372" s="52">
        <v>44060</v>
      </c>
      <c r="I372" s="34">
        <v>2990000</v>
      </c>
      <c r="J372" s="102">
        <v>0</v>
      </c>
      <c r="K372" s="71">
        <v>3528198</v>
      </c>
      <c r="L372" s="21"/>
      <c r="M372" s="294"/>
      <c r="N372" s="295"/>
      <c r="O372" s="295"/>
      <c r="P372" s="295"/>
      <c r="Q372" s="257">
        <f>[1]KURUMLAR!K587/4</f>
        <v>882049.5</v>
      </c>
      <c r="R372" s="39">
        <v>882049.5</v>
      </c>
      <c r="S372" s="39">
        <v>882049.5</v>
      </c>
      <c r="T372" s="39">
        <v>882049.5</v>
      </c>
    </row>
    <row r="373" spans="1:20" s="5" customFormat="1" ht="47.1" customHeight="1">
      <c r="A373" s="157">
        <v>371</v>
      </c>
      <c r="B373" s="202" t="s">
        <v>1467</v>
      </c>
      <c r="C373" s="16" t="s">
        <v>18</v>
      </c>
      <c r="D373" s="176" t="s">
        <v>1224</v>
      </c>
      <c r="E373" s="15" t="s">
        <v>755</v>
      </c>
      <c r="F373" s="16" t="s">
        <v>678</v>
      </c>
      <c r="G373" s="52">
        <v>43880</v>
      </c>
      <c r="H373" s="52">
        <v>44059</v>
      </c>
      <c r="I373" s="34">
        <v>2750000</v>
      </c>
      <c r="J373" s="102">
        <v>0</v>
      </c>
      <c r="K373" s="71">
        <v>3244998</v>
      </c>
      <c r="L373" s="21"/>
      <c r="M373" s="294"/>
      <c r="N373" s="295"/>
      <c r="O373" s="295"/>
      <c r="P373" s="295"/>
      <c r="Q373" s="257">
        <f>[1]KURUMLAR!K588/4</f>
        <v>811249.5</v>
      </c>
      <c r="R373" s="39">
        <v>811249.5</v>
      </c>
      <c r="S373" s="39">
        <v>811249.5</v>
      </c>
      <c r="T373" s="39">
        <v>811249.5</v>
      </c>
    </row>
    <row r="374" spans="1:20" s="5" customFormat="1" ht="47.1" customHeight="1">
      <c r="A374" s="157">
        <v>372</v>
      </c>
      <c r="B374" s="202" t="s">
        <v>1467</v>
      </c>
      <c r="C374" s="16" t="s">
        <v>18</v>
      </c>
      <c r="D374" s="176" t="s">
        <v>1225</v>
      </c>
      <c r="E374" s="15" t="s">
        <v>808</v>
      </c>
      <c r="F374" s="16" t="s">
        <v>678</v>
      </c>
      <c r="G374" s="52">
        <v>43880</v>
      </c>
      <c r="H374" s="52">
        <v>44059</v>
      </c>
      <c r="I374" s="34">
        <v>2880000</v>
      </c>
      <c r="J374" s="136">
        <v>0</v>
      </c>
      <c r="K374" s="71">
        <v>3398400</v>
      </c>
      <c r="L374" s="21"/>
      <c r="M374" s="294"/>
      <c r="N374" s="295"/>
      <c r="O374" s="295"/>
      <c r="P374" s="295"/>
      <c r="Q374" s="257">
        <f>[1]KURUMLAR!K589/4</f>
        <v>849600</v>
      </c>
      <c r="R374" s="39">
        <v>849600</v>
      </c>
      <c r="S374" s="39">
        <v>849600</v>
      </c>
      <c r="T374" s="39">
        <v>849600</v>
      </c>
    </row>
    <row r="375" spans="1:20" s="5" customFormat="1" ht="47.1" customHeight="1">
      <c r="A375" s="154">
        <v>373</v>
      </c>
      <c r="B375" s="202" t="s">
        <v>1467</v>
      </c>
      <c r="C375" s="16" t="s">
        <v>18</v>
      </c>
      <c r="D375" s="176" t="s">
        <v>1226</v>
      </c>
      <c r="E375" s="15" t="s">
        <v>1236</v>
      </c>
      <c r="F375" s="16" t="s">
        <v>678</v>
      </c>
      <c r="G375" s="52">
        <v>43906</v>
      </c>
      <c r="H375" s="52">
        <v>44085</v>
      </c>
      <c r="I375" s="34">
        <v>2920000</v>
      </c>
      <c r="J375" s="102">
        <v>0</v>
      </c>
      <c r="K375" s="71">
        <v>3445599</v>
      </c>
      <c r="L375" s="21"/>
      <c r="M375" s="294"/>
      <c r="N375" s="295"/>
      <c r="O375" s="295"/>
      <c r="P375" s="295"/>
      <c r="Q375" s="257">
        <f>[1]KURUMLAR!K590/4</f>
        <v>861399.75</v>
      </c>
      <c r="R375" s="39">
        <v>861399.75</v>
      </c>
      <c r="S375" s="39">
        <v>861399.75</v>
      </c>
      <c r="T375" s="39">
        <v>861399.75</v>
      </c>
    </row>
    <row r="376" spans="1:20" s="5" customFormat="1" ht="84" customHeight="1">
      <c r="A376" s="157">
        <v>374</v>
      </c>
      <c r="B376" s="202" t="s">
        <v>1467</v>
      </c>
      <c r="C376" s="16" t="s">
        <v>18</v>
      </c>
      <c r="D376" s="176" t="s">
        <v>1227</v>
      </c>
      <c r="E376" s="15" t="s">
        <v>20</v>
      </c>
      <c r="F376" s="16" t="s">
        <v>678</v>
      </c>
      <c r="G376" s="52">
        <v>43882</v>
      </c>
      <c r="H376" s="52">
        <v>43956</v>
      </c>
      <c r="I376" s="34">
        <v>194000</v>
      </c>
      <c r="J376" s="102">
        <v>0</v>
      </c>
      <c r="K376" s="71">
        <v>228920</v>
      </c>
      <c r="L376" s="21"/>
      <c r="M376" s="294"/>
      <c r="N376" s="295"/>
      <c r="O376" s="295"/>
      <c r="P376" s="295"/>
      <c r="Q376" s="257">
        <f>[1]KURUMLAR!K591/4</f>
        <v>57230</v>
      </c>
      <c r="R376" s="39">
        <v>57230</v>
      </c>
      <c r="S376" s="39">
        <v>57230</v>
      </c>
      <c r="T376" s="39">
        <v>57230</v>
      </c>
    </row>
    <row r="377" spans="1:20" s="5" customFormat="1" ht="84" customHeight="1">
      <c r="A377" s="157">
        <v>375</v>
      </c>
      <c r="B377" s="202" t="s">
        <v>1467</v>
      </c>
      <c r="C377" s="16" t="s">
        <v>18</v>
      </c>
      <c r="D377" s="176" t="s">
        <v>1228</v>
      </c>
      <c r="E377" s="16" t="s">
        <v>23</v>
      </c>
      <c r="F377" s="16" t="s">
        <v>678</v>
      </c>
      <c r="G377" s="52">
        <v>43895</v>
      </c>
      <c r="H377" s="52">
        <v>44014</v>
      </c>
      <c r="I377" s="34">
        <v>810000</v>
      </c>
      <c r="J377" s="102">
        <v>0</v>
      </c>
      <c r="K377" s="71">
        <v>955800</v>
      </c>
      <c r="L377" s="21"/>
      <c r="M377" s="294"/>
      <c r="N377" s="295"/>
      <c r="O377" s="295"/>
      <c r="P377" s="295"/>
      <c r="Q377" s="257">
        <f>[1]KURUMLAR!K592/4</f>
        <v>238950</v>
      </c>
      <c r="R377" s="39">
        <v>238950</v>
      </c>
      <c r="S377" s="39">
        <v>238950</v>
      </c>
      <c r="T377" s="39">
        <v>238950</v>
      </c>
    </row>
    <row r="378" spans="1:20" s="5" customFormat="1" ht="61.5" customHeight="1">
      <c r="A378" s="157">
        <v>376</v>
      </c>
      <c r="B378" s="202" t="s">
        <v>1467</v>
      </c>
      <c r="C378" s="16" t="s">
        <v>18</v>
      </c>
      <c r="D378" s="176" t="s">
        <v>1229</v>
      </c>
      <c r="E378" s="16" t="s">
        <v>741</v>
      </c>
      <c r="F378" s="16" t="s">
        <v>678</v>
      </c>
      <c r="G378" s="52">
        <v>43936</v>
      </c>
      <c r="H378" s="91">
        <v>43962</v>
      </c>
      <c r="I378" s="115">
        <v>270000</v>
      </c>
      <c r="J378" s="102">
        <v>0</v>
      </c>
      <c r="K378" s="71">
        <v>318600</v>
      </c>
      <c r="L378" s="21"/>
      <c r="M378" s="297"/>
      <c r="N378" s="295"/>
      <c r="O378" s="295"/>
      <c r="P378" s="295"/>
      <c r="Q378" s="257">
        <f>[1]KURUMLAR!K593/4</f>
        <v>79650</v>
      </c>
      <c r="R378" s="39">
        <v>79650</v>
      </c>
      <c r="S378" s="39">
        <v>79650</v>
      </c>
      <c r="T378" s="39">
        <v>79650</v>
      </c>
    </row>
    <row r="379" spans="1:20" s="5" customFormat="1" ht="61.5" customHeight="1">
      <c r="A379" s="154">
        <v>377</v>
      </c>
      <c r="B379" s="202" t="s">
        <v>1467</v>
      </c>
      <c r="C379" s="16" t="s">
        <v>18</v>
      </c>
      <c r="D379" s="176" t="s">
        <v>1230</v>
      </c>
      <c r="E379" s="16" t="s">
        <v>1236</v>
      </c>
      <c r="F379" s="16" t="s">
        <v>678</v>
      </c>
      <c r="G379" s="52">
        <v>43959</v>
      </c>
      <c r="H379" s="52">
        <v>44168</v>
      </c>
      <c r="I379" s="34">
        <v>2996000</v>
      </c>
      <c r="J379" s="102">
        <v>0</v>
      </c>
      <c r="K379" s="71">
        <v>12870554.07</v>
      </c>
      <c r="L379" s="21"/>
      <c r="M379" s="296"/>
      <c r="N379" s="295"/>
      <c r="O379" s="295"/>
      <c r="P379" s="295"/>
      <c r="Q379" s="257">
        <f>[1]KURUMLAR!K594/4</f>
        <v>3217638.5175000001</v>
      </c>
      <c r="R379" s="39">
        <v>3217638.5175000001</v>
      </c>
      <c r="S379" s="39">
        <v>3217638.5175000001</v>
      </c>
      <c r="T379" s="39">
        <v>3217638.5175000001</v>
      </c>
    </row>
    <row r="380" spans="1:20" s="2" customFormat="1" ht="61.5" customHeight="1">
      <c r="A380" s="157">
        <v>378</v>
      </c>
      <c r="B380" s="202" t="s">
        <v>1467</v>
      </c>
      <c r="C380" s="16" t="s">
        <v>18</v>
      </c>
      <c r="D380" s="176" t="s">
        <v>1231</v>
      </c>
      <c r="E380" s="16" t="s">
        <v>1242</v>
      </c>
      <c r="F380" s="16" t="s">
        <v>678</v>
      </c>
      <c r="G380" s="52">
        <v>43971</v>
      </c>
      <c r="H380" s="52">
        <v>44181</v>
      </c>
      <c r="I380" s="34">
        <v>3139000</v>
      </c>
      <c r="J380" s="102">
        <v>0</v>
      </c>
      <c r="K380" s="71">
        <v>9835150.9800000004</v>
      </c>
      <c r="L380" s="21"/>
      <c r="M380" s="296"/>
      <c r="N380" s="298"/>
      <c r="O380" s="298"/>
      <c r="P380" s="298"/>
      <c r="Q380" s="257">
        <f>[1]KURUMLAR!K595/4</f>
        <v>2458787.7450000001</v>
      </c>
      <c r="R380" s="39">
        <v>2458787.7450000001</v>
      </c>
      <c r="S380" s="39">
        <v>2458787.7450000001</v>
      </c>
      <c r="T380" s="39">
        <v>2458787.7450000001</v>
      </c>
    </row>
    <row r="381" spans="1:20" s="6" customFormat="1" ht="61.5" customHeight="1">
      <c r="A381" s="157">
        <v>379</v>
      </c>
      <c r="B381" s="142" t="s">
        <v>1508</v>
      </c>
      <c r="C381" s="16" t="s">
        <v>18</v>
      </c>
      <c r="D381" s="177" t="s">
        <v>58</v>
      </c>
      <c r="E381" s="16" t="s">
        <v>59</v>
      </c>
      <c r="F381" s="16" t="s">
        <v>69</v>
      </c>
      <c r="G381" s="20">
        <v>2017</v>
      </c>
      <c r="H381" s="20">
        <v>2020</v>
      </c>
      <c r="I381" s="21">
        <v>5986438</v>
      </c>
      <c r="J381" s="21">
        <v>986438</v>
      </c>
      <c r="K381" s="21">
        <v>5000000</v>
      </c>
      <c r="L381" s="299"/>
      <c r="M381" s="259"/>
      <c r="N381" s="259"/>
      <c r="O381" s="259"/>
      <c r="P381" s="259"/>
      <c r="Q381" s="257">
        <f>[1]KURUMLAR!K596/4</f>
        <v>1250000</v>
      </c>
      <c r="R381" s="39">
        <v>1250000</v>
      </c>
      <c r="S381" s="39">
        <v>1250000</v>
      </c>
      <c r="T381" s="39">
        <v>1250000</v>
      </c>
    </row>
    <row r="382" spans="1:20" s="6" customFormat="1" ht="61.5" customHeight="1">
      <c r="A382" s="157">
        <v>380</v>
      </c>
      <c r="B382" s="142" t="s">
        <v>1508</v>
      </c>
      <c r="C382" s="16" t="s">
        <v>18</v>
      </c>
      <c r="D382" s="177" t="s">
        <v>60</v>
      </c>
      <c r="E382" s="16" t="s">
        <v>14</v>
      </c>
      <c r="F382" s="16" t="s">
        <v>69</v>
      </c>
      <c r="G382" s="20">
        <v>2016</v>
      </c>
      <c r="H382" s="20">
        <v>2020</v>
      </c>
      <c r="I382" s="21">
        <v>197072504</v>
      </c>
      <c r="J382" s="21">
        <v>130702504</v>
      </c>
      <c r="K382" s="21">
        <v>67000000</v>
      </c>
      <c r="L382" s="299"/>
      <c r="M382" s="259"/>
      <c r="N382" s="259"/>
      <c r="O382" s="259"/>
      <c r="P382" s="259"/>
      <c r="Q382" s="257">
        <f>[1]KURUMLAR!K597/4</f>
        <v>16750000</v>
      </c>
      <c r="R382" s="39">
        <v>16750000</v>
      </c>
      <c r="S382" s="39">
        <v>16750000</v>
      </c>
      <c r="T382" s="39">
        <v>16750000</v>
      </c>
    </row>
    <row r="383" spans="1:20" s="6" customFormat="1" ht="61.5" customHeight="1">
      <c r="A383" s="154">
        <v>381</v>
      </c>
      <c r="B383" s="142" t="s">
        <v>1508</v>
      </c>
      <c r="C383" s="16" t="s">
        <v>18</v>
      </c>
      <c r="D383" s="177" t="s">
        <v>61</v>
      </c>
      <c r="E383" s="16" t="s">
        <v>62</v>
      </c>
      <c r="F383" s="16" t="s">
        <v>69</v>
      </c>
      <c r="G383" s="20">
        <v>2016</v>
      </c>
      <c r="H383" s="20">
        <v>2022</v>
      </c>
      <c r="I383" s="21">
        <v>255126</v>
      </c>
      <c r="J383" s="21">
        <v>55126</v>
      </c>
      <c r="K383" s="21">
        <v>200000</v>
      </c>
      <c r="L383" s="299"/>
      <c r="M383" s="259"/>
      <c r="N383" s="259"/>
      <c r="O383" s="259"/>
      <c r="P383" s="259"/>
      <c r="Q383" s="257">
        <f>[1]KURUMLAR!K598/4</f>
        <v>50000</v>
      </c>
      <c r="R383" s="39">
        <v>50000</v>
      </c>
      <c r="S383" s="39">
        <v>50000</v>
      </c>
      <c r="T383" s="39">
        <v>50000</v>
      </c>
    </row>
    <row r="384" spans="1:20" s="6" customFormat="1" ht="61.5" customHeight="1">
      <c r="A384" s="157">
        <v>382</v>
      </c>
      <c r="B384" s="142" t="s">
        <v>1508</v>
      </c>
      <c r="C384" s="16" t="s">
        <v>18</v>
      </c>
      <c r="D384" s="177" t="s">
        <v>63</v>
      </c>
      <c r="E384" s="16" t="s">
        <v>64</v>
      </c>
      <c r="F384" s="16" t="s">
        <v>69</v>
      </c>
      <c r="G384" s="16">
        <v>2016</v>
      </c>
      <c r="H384" s="20">
        <v>2021</v>
      </c>
      <c r="I384" s="21">
        <v>200000</v>
      </c>
      <c r="J384" s="21">
        <v>0</v>
      </c>
      <c r="K384" s="21">
        <v>200000</v>
      </c>
      <c r="L384" s="299"/>
      <c r="M384" s="259"/>
      <c r="N384" s="259"/>
      <c r="O384" s="259"/>
      <c r="P384" s="259"/>
      <c r="Q384" s="257">
        <f>[1]KURUMLAR!K599/4</f>
        <v>50000</v>
      </c>
      <c r="R384" s="39">
        <v>50000</v>
      </c>
      <c r="S384" s="39">
        <v>50000</v>
      </c>
      <c r="T384" s="39">
        <v>50000</v>
      </c>
    </row>
    <row r="385" spans="1:20" s="6" customFormat="1" ht="47.1" customHeight="1">
      <c r="A385" s="157">
        <v>383</v>
      </c>
      <c r="B385" s="142" t="s">
        <v>1508</v>
      </c>
      <c r="C385" s="16" t="s">
        <v>473</v>
      </c>
      <c r="D385" s="177" t="s">
        <v>65</v>
      </c>
      <c r="E385" s="16" t="s">
        <v>66</v>
      </c>
      <c r="F385" s="16" t="s">
        <v>70</v>
      </c>
      <c r="G385" s="20">
        <v>2010</v>
      </c>
      <c r="H385" s="20">
        <v>2022</v>
      </c>
      <c r="I385" s="21">
        <v>35609220</v>
      </c>
      <c r="J385" s="21">
        <v>25609220</v>
      </c>
      <c r="K385" s="21">
        <v>10000000</v>
      </c>
      <c r="L385" s="299"/>
      <c r="M385" s="259"/>
      <c r="N385" s="259"/>
      <c r="O385" s="259"/>
      <c r="P385" s="259"/>
      <c r="Q385" s="257">
        <f>[1]KURUMLAR!K872/4</f>
        <v>2500000</v>
      </c>
      <c r="R385" s="39">
        <v>2500000</v>
      </c>
      <c r="S385" s="39">
        <v>2500000</v>
      </c>
      <c r="T385" s="39">
        <v>2500000</v>
      </c>
    </row>
    <row r="386" spans="1:20" s="6" customFormat="1" ht="47.1" customHeight="1">
      <c r="A386" s="157">
        <v>384</v>
      </c>
      <c r="B386" s="142" t="s">
        <v>1508</v>
      </c>
      <c r="C386" s="16" t="s">
        <v>473</v>
      </c>
      <c r="D386" s="177" t="s">
        <v>67</v>
      </c>
      <c r="E386" s="16" t="s">
        <v>66</v>
      </c>
      <c r="F386" s="16" t="s">
        <v>71</v>
      </c>
      <c r="G386" s="20">
        <v>2018</v>
      </c>
      <c r="H386" s="20">
        <v>2022</v>
      </c>
      <c r="I386" s="21">
        <v>38433986</v>
      </c>
      <c r="J386" s="21">
        <v>8433986</v>
      </c>
      <c r="K386" s="21">
        <v>30000000</v>
      </c>
      <c r="L386" s="299"/>
      <c r="M386" s="259"/>
      <c r="N386" s="259"/>
      <c r="O386" s="259"/>
      <c r="P386" s="259"/>
      <c r="Q386" s="257">
        <f>[1]KURUMLAR!K874/4</f>
        <v>7500000</v>
      </c>
      <c r="R386" s="39">
        <v>7500000</v>
      </c>
      <c r="S386" s="39">
        <v>7500000</v>
      </c>
      <c r="T386" s="39">
        <v>7500000</v>
      </c>
    </row>
    <row r="387" spans="1:20" s="6" customFormat="1" ht="47.1" customHeight="1">
      <c r="A387" s="154">
        <v>385</v>
      </c>
      <c r="B387" s="142" t="s">
        <v>1508</v>
      </c>
      <c r="C387" s="16" t="s">
        <v>473</v>
      </c>
      <c r="D387" s="177" t="s">
        <v>68</v>
      </c>
      <c r="E387" s="16" t="s">
        <v>66</v>
      </c>
      <c r="F387" s="16" t="s">
        <v>72</v>
      </c>
      <c r="G387" s="20">
        <v>2020</v>
      </c>
      <c r="H387" s="20">
        <v>2020</v>
      </c>
      <c r="I387" s="21">
        <v>2561983</v>
      </c>
      <c r="J387" s="21">
        <v>0</v>
      </c>
      <c r="K387" s="21">
        <v>2561983</v>
      </c>
      <c r="L387" s="299"/>
      <c r="M387" s="259"/>
      <c r="N387" s="259"/>
      <c r="O387" s="259"/>
      <c r="P387" s="259"/>
      <c r="Q387" s="257">
        <f>[1]KURUMLAR!K873/4</f>
        <v>640495.75</v>
      </c>
      <c r="R387" s="39">
        <v>640495.75</v>
      </c>
      <c r="S387" s="39">
        <v>640495.75</v>
      </c>
      <c r="T387" s="39">
        <v>640495.75</v>
      </c>
    </row>
    <row r="388" spans="1:20" s="6" customFormat="1" ht="47.1" customHeight="1">
      <c r="A388" s="157">
        <v>386</v>
      </c>
      <c r="B388" s="142" t="s">
        <v>90</v>
      </c>
      <c r="C388" s="20" t="s">
        <v>75</v>
      </c>
      <c r="D388" s="181" t="s">
        <v>77</v>
      </c>
      <c r="E388" s="300" t="s">
        <v>78</v>
      </c>
      <c r="F388" s="15" t="s">
        <v>75</v>
      </c>
      <c r="G388" s="301">
        <v>42205</v>
      </c>
      <c r="H388" s="301">
        <v>43680</v>
      </c>
      <c r="I388" s="104">
        <v>487694</v>
      </c>
      <c r="J388" s="34">
        <v>219462.3</v>
      </c>
      <c r="K388" s="35">
        <v>268231.7</v>
      </c>
      <c r="L388" s="34" t="s">
        <v>912</v>
      </c>
      <c r="M388" s="302" t="s">
        <v>1509</v>
      </c>
      <c r="N388" s="259"/>
      <c r="O388" s="259"/>
      <c r="P388" s="259"/>
      <c r="Q388" s="257">
        <f>[1]KURUMLAR!K165/4</f>
        <v>67057.925000000003</v>
      </c>
      <c r="R388" s="34">
        <v>67057.925000000003</v>
      </c>
      <c r="S388" s="34">
        <v>67057.925000000003</v>
      </c>
      <c r="T388" s="34">
        <v>67057.925000000003</v>
      </c>
    </row>
    <row r="389" spans="1:20" s="6" customFormat="1" ht="47.1" customHeight="1">
      <c r="A389" s="157">
        <v>387</v>
      </c>
      <c r="B389" s="142" t="s">
        <v>90</v>
      </c>
      <c r="C389" s="20" t="s">
        <v>75</v>
      </c>
      <c r="D389" s="181" t="s">
        <v>81</v>
      </c>
      <c r="E389" s="300" t="s">
        <v>913</v>
      </c>
      <c r="F389" s="15" t="s">
        <v>75</v>
      </c>
      <c r="G389" s="301">
        <v>43630</v>
      </c>
      <c r="H389" s="301">
        <v>44030</v>
      </c>
      <c r="I389" s="104">
        <v>38144551.100000001</v>
      </c>
      <c r="J389" s="34">
        <v>34067578.090000004</v>
      </c>
      <c r="K389" s="35">
        <v>4076973.0099999979</v>
      </c>
      <c r="L389" s="34" t="s">
        <v>912</v>
      </c>
      <c r="M389" s="302" t="s">
        <v>1510</v>
      </c>
      <c r="N389" s="259"/>
      <c r="O389" s="259"/>
      <c r="P389" s="259"/>
      <c r="Q389" s="257">
        <f>[1]KURUMLAR!K166/4</f>
        <v>1019243.2524999995</v>
      </c>
      <c r="R389" s="34">
        <v>1019243.2524999995</v>
      </c>
      <c r="S389" s="34">
        <v>1019243.2524999995</v>
      </c>
      <c r="T389" s="34">
        <v>1019243.2524999995</v>
      </c>
    </row>
    <row r="390" spans="1:20" s="6" customFormat="1" ht="47.1" customHeight="1">
      <c r="A390" s="157">
        <v>388</v>
      </c>
      <c r="B390" s="142" t="s">
        <v>90</v>
      </c>
      <c r="C390" s="20" t="s">
        <v>75</v>
      </c>
      <c r="D390" s="181" t="s">
        <v>87</v>
      </c>
      <c r="E390" s="300" t="s">
        <v>914</v>
      </c>
      <c r="F390" s="15" t="s">
        <v>75</v>
      </c>
      <c r="G390" s="301">
        <v>43094</v>
      </c>
      <c r="H390" s="301">
        <v>43981</v>
      </c>
      <c r="I390" s="104">
        <v>29056961.300000001</v>
      </c>
      <c r="J390" s="34">
        <v>10811780.35</v>
      </c>
      <c r="K390" s="35">
        <f>I390-J390</f>
        <v>18245180.950000003</v>
      </c>
      <c r="L390" s="34" t="s">
        <v>912</v>
      </c>
      <c r="M390" s="302" t="s">
        <v>1511</v>
      </c>
      <c r="N390" s="259"/>
      <c r="O390" s="259"/>
      <c r="P390" s="259"/>
      <c r="Q390" s="257">
        <f>[1]KURUMLAR!K167/4</f>
        <v>4561295.2375000007</v>
      </c>
      <c r="R390" s="34">
        <v>4561295.2375000007</v>
      </c>
      <c r="S390" s="34">
        <v>4561295.2375000007</v>
      </c>
      <c r="T390" s="34">
        <v>4561295.2375000007</v>
      </c>
    </row>
    <row r="391" spans="1:20" s="6" customFormat="1" ht="47.1" customHeight="1">
      <c r="A391" s="154">
        <v>389</v>
      </c>
      <c r="B391" s="142" t="s">
        <v>90</v>
      </c>
      <c r="C391" s="20" t="s">
        <v>75</v>
      </c>
      <c r="D391" s="181" t="s">
        <v>915</v>
      </c>
      <c r="E391" s="300" t="s">
        <v>916</v>
      </c>
      <c r="F391" s="15" t="s">
        <v>75</v>
      </c>
      <c r="G391" s="301">
        <v>42811</v>
      </c>
      <c r="H391" s="301">
        <v>44075</v>
      </c>
      <c r="I391" s="104">
        <v>58057205.740000002</v>
      </c>
      <c r="J391" s="34">
        <v>44431123.25</v>
      </c>
      <c r="K391" s="35">
        <v>13626082.490000002</v>
      </c>
      <c r="L391" s="34" t="s">
        <v>912</v>
      </c>
      <c r="M391" s="303" t="s">
        <v>1511</v>
      </c>
      <c r="N391" s="259"/>
      <c r="O391" s="259"/>
      <c r="P391" s="259"/>
      <c r="Q391" s="257">
        <f>[1]KURUMLAR!K168/4</f>
        <v>3406520.6225000005</v>
      </c>
      <c r="R391" s="34">
        <v>3406520.6225000005</v>
      </c>
      <c r="S391" s="34">
        <v>3406520.6225000005</v>
      </c>
      <c r="T391" s="34">
        <v>3406520.6225000005</v>
      </c>
    </row>
    <row r="392" spans="1:20" s="6" customFormat="1" ht="47.1" customHeight="1">
      <c r="A392" s="157">
        <v>390</v>
      </c>
      <c r="B392" s="142" t="s">
        <v>90</v>
      </c>
      <c r="C392" s="20" t="s">
        <v>75</v>
      </c>
      <c r="D392" s="181" t="s">
        <v>917</v>
      </c>
      <c r="E392" s="300" t="s">
        <v>125</v>
      </c>
      <c r="F392" s="15" t="s">
        <v>75</v>
      </c>
      <c r="G392" s="301">
        <v>43822</v>
      </c>
      <c r="H392" s="301">
        <v>43910</v>
      </c>
      <c r="I392" s="104">
        <v>619969.77</v>
      </c>
      <c r="J392" s="104">
        <v>0</v>
      </c>
      <c r="K392" s="35">
        <v>619969.77</v>
      </c>
      <c r="L392" s="34" t="s">
        <v>912</v>
      </c>
      <c r="M392" s="303" t="s">
        <v>1512</v>
      </c>
      <c r="N392" s="259"/>
      <c r="O392" s="259"/>
      <c r="P392" s="259"/>
      <c r="Q392" s="257">
        <f>[1]KURUMLAR!K169/4</f>
        <v>154992.4425</v>
      </c>
      <c r="R392" s="34">
        <v>154992.4425</v>
      </c>
      <c r="S392" s="34">
        <v>154992.4425</v>
      </c>
      <c r="T392" s="34">
        <v>154992.4425</v>
      </c>
    </row>
    <row r="393" spans="1:20" s="6" customFormat="1" ht="47.1" customHeight="1">
      <c r="A393" s="157">
        <v>391</v>
      </c>
      <c r="B393" s="142" t="s">
        <v>90</v>
      </c>
      <c r="C393" s="20" t="s">
        <v>75</v>
      </c>
      <c r="D393" s="181" t="s">
        <v>918</v>
      </c>
      <c r="E393" s="300" t="s">
        <v>12</v>
      </c>
      <c r="F393" s="15" t="s">
        <v>75</v>
      </c>
      <c r="G393" s="301">
        <v>43831</v>
      </c>
      <c r="H393" s="301">
        <v>44196</v>
      </c>
      <c r="I393" s="104">
        <v>3500000</v>
      </c>
      <c r="J393" s="34">
        <v>0</v>
      </c>
      <c r="K393" s="35">
        <v>3500000</v>
      </c>
      <c r="L393" s="34" t="s">
        <v>912</v>
      </c>
      <c r="M393" s="303" t="s">
        <v>1513</v>
      </c>
      <c r="N393" s="259"/>
      <c r="O393" s="259"/>
      <c r="P393" s="259"/>
      <c r="Q393" s="257">
        <f>[1]KURUMLAR!K170/4</f>
        <v>875000</v>
      </c>
      <c r="R393" s="34">
        <v>875000</v>
      </c>
      <c r="S393" s="34">
        <v>875000</v>
      </c>
      <c r="T393" s="34">
        <v>875000</v>
      </c>
    </row>
    <row r="394" spans="1:20" s="6" customFormat="1" ht="47.1" customHeight="1">
      <c r="A394" s="157">
        <v>392</v>
      </c>
      <c r="B394" s="142" t="s">
        <v>90</v>
      </c>
      <c r="C394" s="20" t="s">
        <v>75</v>
      </c>
      <c r="D394" s="181" t="s">
        <v>919</v>
      </c>
      <c r="E394" s="300" t="s">
        <v>164</v>
      </c>
      <c r="F394" s="15" t="s">
        <v>75</v>
      </c>
      <c r="G394" s="301">
        <v>43831</v>
      </c>
      <c r="H394" s="301">
        <v>44196</v>
      </c>
      <c r="I394" s="104">
        <v>1300000</v>
      </c>
      <c r="J394" s="34">
        <v>0</v>
      </c>
      <c r="K394" s="35">
        <f>1300000*1.18</f>
        <v>1534000</v>
      </c>
      <c r="L394" s="34" t="s">
        <v>912</v>
      </c>
      <c r="M394" s="303" t="s">
        <v>1513</v>
      </c>
      <c r="N394" s="259"/>
      <c r="O394" s="259"/>
      <c r="P394" s="259"/>
      <c r="Q394" s="257">
        <f>[1]KURUMLAR!K171/4</f>
        <v>383500</v>
      </c>
      <c r="R394" s="34">
        <v>383500</v>
      </c>
      <c r="S394" s="34">
        <v>383500</v>
      </c>
      <c r="T394" s="34">
        <v>383500</v>
      </c>
    </row>
    <row r="395" spans="1:20" s="6" customFormat="1" ht="47.1" customHeight="1">
      <c r="A395" s="154">
        <v>393</v>
      </c>
      <c r="B395" s="142" t="s">
        <v>90</v>
      </c>
      <c r="C395" s="20" t="s">
        <v>75</v>
      </c>
      <c r="D395" s="181" t="s">
        <v>920</v>
      </c>
      <c r="E395" s="300" t="s">
        <v>320</v>
      </c>
      <c r="F395" s="15" t="s">
        <v>75</v>
      </c>
      <c r="G395" s="301">
        <v>43831</v>
      </c>
      <c r="H395" s="301">
        <v>44196</v>
      </c>
      <c r="I395" s="104">
        <v>2515000</v>
      </c>
      <c r="J395" s="34">
        <v>0</v>
      </c>
      <c r="K395" s="35">
        <v>2515000</v>
      </c>
      <c r="L395" s="34" t="s">
        <v>912</v>
      </c>
      <c r="M395" s="303" t="s">
        <v>1513</v>
      </c>
      <c r="N395" s="259"/>
      <c r="O395" s="259"/>
      <c r="P395" s="259"/>
      <c r="Q395" s="257">
        <f>[1]KURUMLAR!K172/4</f>
        <v>628750</v>
      </c>
      <c r="R395" s="34">
        <v>628750</v>
      </c>
      <c r="S395" s="34">
        <v>628750</v>
      </c>
      <c r="T395" s="34">
        <v>628750</v>
      </c>
    </row>
    <row r="396" spans="1:20" s="6" customFormat="1" ht="47.1" customHeight="1">
      <c r="A396" s="157">
        <v>394</v>
      </c>
      <c r="B396" s="142" t="s">
        <v>90</v>
      </c>
      <c r="C396" s="20" t="s">
        <v>75</v>
      </c>
      <c r="D396" s="181" t="s">
        <v>921</v>
      </c>
      <c r="E396" s="300" t="s">
        <v>84</v>
      </c>
      <c r="F396" s="15" t="s">
        <v>75</v>
      </c>
      <c r="G396" s="301">
        <v>43831</v>
      </c>
      <c r="H396" s="301">
        <v>44196</v>
      </c>
      <c r="I396" s="104">
        <v>1490000</v>
      </c>
      <c r="J396" s="34">
        <v>0</v>
      </c>
      <c r="K396" s="35">
        <v>1490000</v>
      </c>
      <c r="L396" s="34" t="s">
        <v>912</v>
      </c>
      <c r="M396" s="303" t="s">
        <v>1513</v>
      </c>
      <c r="N396" s="259"/>
      <c r="O396" s="259"/>
      <c r="P396" s="259"/>
      <c r="Q396" s="257">
        <f>[1]KURUMLAR!K173/4</f>
        <v>372500</v>
      </c>
      <c r="R396" s="34">
        <v>372500</v>
      </c>
      <c r="S396" s="34">
        <v>372500</v>
      </c>
      <c r="T396" s="34">
        <v>372500</v>
      </c>
    </row>
    <row r="397" spans="1:20" s="6" customFormat="1" ht="47.1" customHeight="1">
      <c r="A397" s="157">
        <v>395</v>
      </c>
      <c r="B397" s="142" t="s">
        <v>90</v>
      </c>
      <c r="C397" s="20" t="s">
        <v>75</v>
      </c>
      <c r="D397" s="181" t="s">
        <v>922</v>
      </c>
      <c r="E397" s="300" t="s">
        <v>84</v>
      </c>
      <c r="F397" s="15" t="s">
        <v>75</v>
      </c>
      <c r="G397" s="301">
        <v>43831</v>
      </c>
      <c r="H397" s="301">
        <v>44196</v>
      </c>
      <c r="I397" s="104">
        <v>4505000</v>
      </c>
      <c r="J397" s="34">
        <v>0</v>
      </c>
      <c r="K397" s="35">
        <v>4505000</v>
      </c>
      <c r="L397" s="34" t="s">
        <v>912</v>
      </c>
      <c r="M397" s="303" t="s">
        <v>1513</v>
      </c>
      <c r="N397" s="259"/>
      <c r="O397" s="259"/>
      <c r="P397" s="259"/>
      <c r="Q397" s="257">
        <f>[1]KURUMLAR!K174/4</f>
        <v>1126250</v>
      </c>
      <c r="R397" s="34">
        <v>1126250</v>
      </c>
      <c r="S397" s="34">
        <v>1126250</v>
      </c>
      <c r="T397" s="34">
        <v>1126250</v>
      </c>
    </row>
    <row r="398" spans="1:20" s="6" customFormat="1" ht="47.1" customHeight="1">
      <c r="A398" s="157">
        <v>396</v>
      </c>
      <c r="B398" s="142" t="s">
        <v>90</v>
      </c>
      <c r="C398" s="20" t="s">
        <v>75</v>
      </c>
      <c r="D398" s="181" t="s">
        <v>923</v>
      </c>
      <c r="E398" s="300" t="s">
        <v>924</v>
      </c>
      <c r="F398" s="15" t="s">
        <v>75</v>
      </c>
      <c r="G398" s="301">
        <v>43831</v>
      </c>
      <c r="H398" s="301">
        <v>44196</v>
      </c>
      <c r="I398" s="104">
        <v>5000000</v>
      </c>
      <c r="J398" s="34">
        <v>0</v>
      </c>
      <c r="K398" s="35">
        <v>4653920</v>
      </c>
      <c r="L398" s="34" t="s">
        <v>912</v>
      </c>
      <c r="M398" s="303" t="s">
        <v>1514</v>
      </c>
      <c r="N398" s="259"/>
      <c r="O398" s="259"/>
      <c r="P398" s="259"/>
      <c r="Q398" s="257">
        <f>[1]KURUMLAR!K175/4</f>
        <v>1163480</v>
      </c>
      <c r="R398" s="34">
        <v>1163480</v>
      </c>
      <c r="S398" s="34">
        <v>1163480</v>
      </c>
      <c r="T398" s="34">
        <v>1163480</v>
      </c>
    </row>
    <row r="399" spans="1:20" s="6" customFormat="1" ht="47.1" customHeight="1">
      <c r="A399" s="154">
        <v>397</v>
      </c>
      <c r="B399" s="142" t="s">
        <v>90</v>
      </c>
      <c r="C399" s="20" t="s">
        <v>75</v>
      </c>
      <c r="D399" s="176" t="s">
        <v>925</v>
      </c>
      <c r="E399" s="15" t="s">
        <v>925</v>
      </c>
      <c r="F399" s="15" t="s">
        <v>926</v>
      </c>
      <c r="G399" s="230">
        <v>2017</v>
      </c>
      <c r="H399" s="230">
        <v>2021</v>
      </c>
      <c r="I399" s="34">
        <v>100000000</v>
      </c>
      <c r="J399" s="34">
        <v>0</v>
      </c>
      <c r="K399" s="34">
        <v>10200000</v>
      </c>
      <c r="L399" s="34" t="s">
        <v>459</v>
      </c>
      <c r="M399" s="304" t="s">
        <v>1511</v>
      </c>
      <c r="N399" s="259"/>
      <c r="O399" s="259"/>
      <c r="P399" s="259"/>
      <c r="Q399" s="257">
        <f>[1]KURUMLAR!K176/4</f>
        <v>2550000</v>
      </c>
      <c r="R399" s="34">
        <v>2550000</v>
      </c>
      <c r="S399" s="34">
        <v>2550000</v>
      </c>
      <c r="T399" s="34">
        <v>2550000</v>
      </c>
    </row>
    <row r="400" spans="1:20" s="6" customFormat="1" ht="47.1" customHeight="1">
      <c r="A400" s="157">
        <v>398</v>
      </c>
      <c r="B400" s="142" t="s">
        <v>90</v>
      </c>
      <c r="C400" s="20" t="s">
        <v>75</v>
      </c>
      <c r="D400" s="176" t="s">
        <v>927</v>
      </c>
      <c r="E400" s="15" t="s">
        <v>927</v>
      </c>
      <c r="F400" s="15" t="s">
        <v>926</v>
      </c>
      <c r="G400" s="230">
        <v>2019</v>
      </c>
      <c r="H400" s="230">
        <v>2022</v>
      </c>
      <c r="I400" s="34">
        <v>102000000</v>
      </c>
      <c r="J400" s="34">
        <v>0</v>
      </c>
      <c r="K400" s="34">
        <v>9000000</v>
      </c>
      <c r="L400" s="34" t="s">
        <v>459</v>
      </c>
      <c r="M400" s="304" t="s">
        <v>1515</v>
      </c>
      <c r="N400" s="259"/>
      <c r="O400" s="259"/>
      <c r="P400" s="259"/>
      <c r="Q400" s="257">
        <f>[1]KURUMLAR!K177/4</f>
        <v>2250000</v>
      </c>
      <c r="R400" s="34">
        <v>2250000</v>
      </c>
      <c r="S400" s="34">
        <v>2250000</v>
      </c>
      <c r="T400" s="34">
        <v>2250000</v>
      </c>
    </row>
    <row r="401" spans="1:20" s="6" customFormat="1" ht="47.1" customHeight="1">
      <c r="A401" s="157">
        <v>399</v>
      </c>
      <c r="B401" s="142" t="s">
        <v>90</v>
      </c>
      <c r="C401" s="20" t="s">
        <v>75</v>
      </c>
      <c r="D401" s="176" t="s">
        <v>928</v>
      </c>
      <c r="E401" s="15" t="s">
        <v>928</v>
      </c>
      <c r="F401" s="15" t="s">
        <v>926</v>
      </c>
      <c r="G401" s="230">
        <v>2019</v>
      </c>
      <c r="H401" s="230">
        <v>2022</v>
      </c>
      <c r="I401" s="34">
        <v>102000000</v>
      </c>
      <c r="J401" s="34">
        <v>0</v>
      </c>
      <c r="K401" s="34">
        <v>7000000</v>
      </c>
      <c r="L401" s="34" t="s">
        <v>459</v>
      </c>
      <c r="M401" s="304" t="s">
        <v>1511</v>
      </c>
      <c r="N401" s="259"/>
      <c r="O401" s="259"/>
      <c r="P401" s="259"/>
      <c r="Q401" s="257">
        <f>[1]KURUMLAR!K178/4</f>
        <v>1750000</v>
      </c>
      <c r="R401" s="34">
        <v>1750000</v>
      </c>
      <c r="S401" s="34">
        <v>1750000</v>
      </c>
      <c r="T401" s="34">
        <v>1750000</v>
      </c>
    </row>
    <row r="402" spans="1:20" s="6" customFormat="1" ht="47.1" customHeight="1">
      <c r="A402" s="157">
        <v>400</v>
      </c>
      <c r="B402" s="142" t="s">
        <v>90</v>
      </c>
      <c r="C402" s="20" t="s">
        <v>75</v>
      </c>
      <c r="D402" s="176" t="s">
        <v>929</v>
      </c>
      <c r="E402" s="15" t="s">
        <v>929</v>
      </c>
      <c r="F402" s="15" t="s">
        <v>926</v>
      </c>
      <c r="G402" s="230">
        <v>2017</v>
      </c>
      <c r="H402" s="230">
        <v>2022</v>
      </c>
      <c r="I402" s="34">
        <v>280000000</v>
      </c>
      <c r="J402" s="34">
        <v>0</v>
      </c>
      <c r="K402" s="34">
        <v>7000000</v>
      </c>
      <c r="L402" s="34" t="s">
        <v>459</v>
      </c>
      <c r="M402" s="304" t="s">
        <v>1516</v>
      </c>
      <c r="N402" s="259"/>
      <c r="O402" s="259"/>
      <c r="P402" s="259"/>
      <c r="Q402" s="257">
        <f>[1]KURUMLAR!K179/4</f>
        <v>1750000</v>
      </c>
      <c r="R402" s="34">
        <v>1750000</v>
      </c>
      <c r="S402" s="34">
        <v>1750000</v>
      </c>
      <c r="T402" s="34">
        <v>1750000</v>
      </c>
    </row>
    <row r="403" spans="1:20" s="6" customFormat="1" ht="47.1" customHeight="1">
      <c r="A403" s="154">
        <v>401</v>
      </c>
      <c r="B403" s="142" t="s">
        <v>90</v>
      </c>
      <c r="C403" s="20" t="s">
        <v>75</v>
      </c>
      <c r="D403" s="176" t="s">
        <v>930</v>
      </c>
      <c r="E403" s="15" t="s">
        <v>930</v>
      </c>
      <c r="F403" s="15" t="s">
        <v>926</v>
      </c>
      <c r="G403" s="230">
        <v>2013</v>
      </c>
      <c r="H403" s="230">
        <v>2022</v>
      </c>
      <c r="I403" s="34">
        <v>245000000</v>
      </c>
      <c r="J403" s="34">
        <v>0</v>
      </c>
      <c r="K403" s="34">
        <v>10000000</v>
      </c>
      <c r="L403" s="34" t="s">
        <v>459</v>
      </c>
      <c r="M403" s="304" t="s">
        <v>1515</v>
      </c>
      <c r="N403" s="259"/>
      <c r="O403" s="259"/>
      <c r="P403" s="259"/>
      <c r="Q403" s="257">
        <f>[1]KURUMLAR!K180/4</f>
        <v>2500000</v>
      </c>
      <c r="R403" s="34">
        <v>2500000</v>
      </c>
      <c r="S403" s="34">
        <v>2500000</v>
      </c>
      <c r="T403" s="34">
        <v>2500000</v>
      </c>
    </row>
    <row r="404" spans="1:20" s="6" customFormat="1" ht="47.1" customHeight="1">
      <c r="A404" s="157">
        <v>402</v>
      </c>
      <c r="B404" s="142" t="s">
        <v>90</v>
      </c>
      <c r="C404" s="20" t="s">
        <v>75</v>
      </c>
      <c r="D404" s="176" t="s">
        <v>931</v>
      </c>
      <c r="E404" s="15" t="s">
        <v>931</v>
      </c>
      <c r="F404" s="15" t="s">
        <v>926</v>
      </c>
      <c r="G404" s="230">
        <v>2018</v>
      </c>
      <c r="H404" s="230">
        <v>2021</v>
      </c>
      <c r="I404" s="34">
        <v>52500000</v>
      </c>
      <c r="J404" s="34">
        <v>0</v>
      </c>
      <c r="K404" s="34">
        <v>6000000</v>
      </c>
      <c r="L404" s="34" t="s">
        <v>459</v>
      </c>
      <c r="M404" s="304" t="s">
        <v>1511</v>
      </c>
      <c r="N404" s="259"/>
      <c r="O404" s="259"/>
      <c r="P404" s="259"/>
      <c r="Q404" s="257">
        <f>[1]KURUMLAR!K181/4</f>
        <v>1500000</v>
      </c>
      <c r="R404" s="34">
        <v>1500000</v>
      </c>
      <c r="S404" s="34">
        <v>1500000</v>
      </c>
      <c r="T404" s="34">
        <v>1500000</v>
      </c>
    </row>
    <row r="405" spans="1:20" s="11" customFormat="1" ht="64.5" customHeight="1">
      <c r="A405" s="157">
        <v>403</v>
      </c>
      <c r="B405" s="142" t="s">
        <v>698</v>
      </c>
      <c r="C405" s="15" t="s">
        <v>94</v>
      </c>
      <c r="D405" s="176" t="s">
        <v>800</v>
      </c>
      <c r="E405" s="15" t="s">
        <v>801</v>
      </c>
      <c r="F405" s="15" t="s">
        <v>800</v>
      </c>
      <c r="G405" s="33">
        <v>43831</v>
      </c>
      <c r="H405" s="91">
        <v>44196</v>
      </c>
      <c r="I405" s="137">
        <v>9827000</v>
      </c>
      <c r="J405" s="138">
        <v>216602.82</v>
      </c>
      <c r="K405" s="137">
        <v>9827000</v>
      </c>
      <c r="L405" s="138"/>
      <c r="M405" s="289"/>
      <c r="N405" s="256"/>
      <c r="O405" s="256"/>
      <c r="P405" s="256"/>
      <c r="Q405" s="257">
        <f>[1]KURUMLAR!K182/4</f>
        <v>2456750</v>
      </c>
      <c r="R405" s="138">
        <v>2456750</v>
      </c>
      <c r="S405" s="138">
        <v>2456750</v>
      </c>
      <c r="T405" s="138">
        <v>2456750</v>
      </c>
    </row>
    <row r="406" spans="1:20" s="11" customFormat="1" ht="64.5" customHeight="1">
      <c r="A406" s="157">
        <v>404</v>
      </c>
      <c r="B406" s="142" t="s">
        <v>698</v>
      </c>
      <c r="C406" s="15" t="s">
        <v>94</v>
      </c>
      <c r="D406" s="177" t="s">
        <v>802</v>
      </c>
      <c r="E406" s="15" t="s">
        <v>801</v>
      </c>
      <c r="F406" s="16" t="s">
        <v>802</v>
      </c>
      <c r="G406" s="23">
        <v>43831</v>
      </c>
      <c r="H406" s="52">
        <v>44196</v>
      </c>
      <c r="I406" s="139">
        <v>270000</v>
      </c>
      <c r="J406" s="43">
        <v>0</v>
      </c>
      <c r="K406" s="139">
        <v>270000</v>
      </c>
      <c r="L406" s="139"/>
      <c r="M406" s="290"/>
      <c r="N406" s="256"/>
      <c r="O406" s="256"/>
      <c r="P406" s="256"/>
      <c r="Q406" s="257">
        <f>[1]KURUMLAR!K183/4</f>
        <v>67500</v>
      </c>
      <c r="R406" s="137">
        <v>67500</v>
      </c>
      <c r="S406" s="137">
        <v>67500</v>
      </c>
      <c r="T406" s="137">
        <v>67500</v>
      </c>
    </row>
    <row r="407" spans="1:20" s="6" customFormat="1" ht="47.1" customHeight="1">
      <c r="A407" s="154">
        <v>405</v>
      </c>
      <c r="B407" s="142" t="s">
        <v>186</v>
      </c>
      <c r="C407" s="20" t="s">
        <v>75</v>
      </c>
      <c r="D407" s="182" t="s">
        <v>187</v>
      </c>
      <c r="E407" s="305" t="s">
        <v>105</v>
      </c>
      <c r="F407" s="140" t="s">
        <v>932</v>
      </c>
      <c r="G407" s="140">
        <v>2017</v>
      </c>
      <c r="H407" s="306">
        <v>2020</v>
      </c>
      <c r="I407" s="58">
        <v>4704000</v>
      </c>
      <c r="J407" s="90">
        <v>1200617</v>
      </c>
      <c r="K407" s="58">
        <v>3503383</v>
      </c>
      <c r="L407" s="141"/>
      <c r="M407" s="307" t="s">
        <v>1517</v>
      </c>
      <c r="N407" s="259"/>
      <c r="O407" s="259"/>
      <c r="P407" s="259"/>
      <c r="Q407" s="257">
        <f>[1]KURUMLAR!K184/4</f>
        <v>875845.75</v>
      </c>
      <c r="R407" s="142">
        <v>875845.75</v>
      </c>
      <c r="S407" s="142">
        <v>875845.75</v>
      </c>
      <c r="T407" s="142">
        <v>875845.75</v>
      </c>
    </row>
    <row r="408" spans="1:20" s="6" customFormat="1" ht="47.1" customHeight="1">
      <c r="A408" s="157">
        <v>406</v>
      </c>
      <c r="B408" s="142" t="s">
        <v>186</v>
      </c>
      <c r="C408" s="20" t="s">
        <v>75</v>
      </c>
      <c r="D408" s="182" t="s">
        <v>188</v>
      </c>
      <c r="E408" s="305" t="s">
        <v>14</v>
      </c>
      <c r="F408" s="140" t="s">
        <v>932</v>
      </c>
      <c r="G408" s="140">
        <v>2017</v>
      </c>
      <c r="H408" s="306">
        <v>2020</v>
      </c>
      <c r="I408" s="58">
        <v>4821600</v>
      </c>
      <c r="J408" s="90">
        <v>4230637</v>
      </c>
      <c r="K408" s="58">
        <v>590963</v>
      </c>
      <c r="L408" s="143"/>
      <c r="M408" s="307" t="s">
        <v>1517</v>
      </c>
      <c r="N408" s="259"/>
      <c r="O408" s="259"/>
      <c r="P408" s="259"/>
      <c r="Q408" s="257">
        <f>[1]KURUMLAR!K185/4</f>
        <v>147740.75</v>
      </c>
      <c r="R408" s="103">
        <v>147740.75</v>
      </c>
      <c r="S408" s="103">
        <v>147740.75</v>
      </c>
      <c r="T408" s="103">
        <v>147740.75</v>
      </c>
    </row>
    <row r="409" spans="1:20" s="6" customFormat="1" ht="47.1" customHeight="1">
      <c r="A409" s="157">
        <v>407</v>
      </c>
      <c r="B409" s="142" t="s">
        <v>186</v>
      </c>
      <c r="C409" s="20" t="s">
        <v>75</v>
      </c>
      <c r="D409" s="182" t="s">
        <v>189</v>
      </c>
      <c r="E409" s="305" t="s">
        <v>145</v>
      </c>
      <c r="F409" s="140" t="s">
        <v>932</v>
      </c>
      <c r="G409" s="140">
        <v>2017</v>
      </c>
      <c r="H409" s="306">
        <v>2020</v>
      </c>
      <c r="I409" s="58">
        <v>3867289.9999999995</v>
      </c>
      <c r="J409" s="90">
        <v>3430029</v>
      </c>
      <c r="K409" s="58">
        <v>437260.99999999953</v>
      </c>
      <c r="L409" s="143"/>
      <c r="M409" s="307" t="s">
        <v>1517</v>
      </c>
      <c r="N409" s="259"/>
      <c r="O409" s="259"/>
      <c r="P409" s="259"/>
      <c r="Q409" s="257">
        <f>[1]KURUMLAR!K186/4</f>
        <v>109315.24999999988</v>
      </c>
      <c r="R409" s="103">
        <v>109315.24999999988</v>
      </c>
      <c r="S409" s="103">
        <v>109315.24999999988</v>
      </c>
      <c r="T409" s="103">
        <v>109315.24999999988</v>
      </c>
    </row>
    <row r="410" spans="1:20" s="6" customFormat="1" ht="47.1" customHeight="1">
      <c r="A410" s="157">
        <v>408</v>
      </c>
      <c r="B410" s="142" t="s">
        <v>186</v>
      </c>
      <c r="C410" s="20" t="s">
        <v>75</v>
      </c>
      <c r="D410" s="182" t="s">
        <v>933</v>
      </c>
      <c r="E410" s="305" t="s">
        <v>128</v>
      </c>
      <c r="F410" s="140" t="s">
        <v>934</v>
      </c>
      <c r="G410" s="140">
        <v>2014</v>
      </c>
      <c r="H410" s="306">
        <v>2020</v>
      </c>
      <c r="I410" s="58">
        <v>7779080.3999999994</v>
      </c>
      <c r="J410" s="90">
        <v>4784535</v>
      </c>
      <c r="K410" s="58">
        <v>2994545.3999999994</v>
      </c>
      <c r="L410" s="143"/>
      <c r="M410" s="307" t="s">
        <v>1518</v>
      </c>
      <c r="N410" s="259"/>
      <c r="O410" s="259"/>
      <c r="P410" s="259"/>
      <c r="Q410" s="257">
        <f>[1]KURUMLAR!K187/4</f>
        <v>748636.34999999986</v>
      </c>
      <c r="R410" s="103">
        <v>748636.34999999986</v>
      </c>
      <c r="S410" s="103">
        <v>748636.34999999986</v>
      </c>
      <c r="T410" s="103">
        <v>748636.34999999986</v>
      </c>
    </row>
    <row r="411" spans="1:20" s="6" customFormat="1" ht="47.1" customHeight="1">
      <c r="A411" s="154">
        <v>409</v>
      </c>
      <c r="B411" s="142" t="s">
        <v>186</v>
      </c>
      <c r="C411" s="20" t="s">
        <v>75</v>
      </c>
      <c r="D411" s="182" t="s">
        <v>935</v>
      </c>
      <c r="E411" s="305" t="s">
        <v>190</v>
      </c>
      <c r="F411" s="140" t="s">
        <v>936</v>
      </c>
      <c r="G411" s="140">
        <v>2014</v>
      </c>
      <c r="H411" s="306">
        <v>2020</v>
      </c>
      <c r="I411" s="58">
        <v>13120800</v>
      </c>
      <c r="J411" s="90">
        <v>5415142</v>
      </c>
      <c r="K411" s="58">
        <v>7705658</v>
      </c>
      <c r="L411" s="143"/>
      <c r="M411" s="307" t="s">
        <v>1519</v>
      </c>
      <c r="N411" s="259"/>
      <c r="O411" s="259"/>
      <c r="P411" s="259"/>
      <c r="Q411" s="257">
        <f>[1]KURUMLAR!K188/4</f>
        <v>1926414.5</v>
      </c>
      <c r="R411" s="103">
        <v>1926414.5</v>
      </c>
      <c r="S411" s="103">
        <v>1926414.5</v>
      </c>
      <c r="T411" s="103">
        <v>1926414.5</v>
      </c>
    </row>
    <row r="412" spans="1:20" s="6" customFormat="1" ht="47.1" customHeight="1">
      <c r="A412" s="157">
        <v>410</v>
      </c>
      <c r="B412" s="142" t="s">
        <v>186</v>
      </c>
      <c r="C412" s="20" t="s">
        <v>75</v>
      </c>
      <c r="D412" s="182" t="s">
        <v>937</v>
      </c>
      <c r="E412" s="305" t="s">
        <v>15</v>
      </c>
      <c r="F412" s="140" t="s">
        <v>938</v>
      </c>
      <c r="G412" s="140">
        <v>2014</v>
      </c>
      <c r="H412" s="306">
        <v>2021</v>
      </c>
      <c r="I412" s="58">
        <v>9103500</v>
      </c>
      <c r="J412" s="90">
        <v>0</v>
      </c>
      <c r="K412" s="58">
        <v>2000</v>
      </c>
      <c r="L412" s="143"/>
      <c r="M412" s="307" t="s">
        <v>1520</v>
      </c>
      <c r="N412" s="259"/>
      <c r="O412" s="259"/>
      <c r="P412" s="259"/>
      <c r="Q412" s="257">
        <f>[1]KURUMLAR!K189/4</f>
        <v>500</v>
      </c>
      <c r="R412" s="103">
        <v>500</v>
      </c>
      <c r="S412" s="103">
        <v>500</v>
      </c>
      <c r="T412" s="103">
        <v>500</v>
      </c>
    </row>
    <row r="413" spans="1:20" s="6" customFormat="1" ht="47.1" customHeight="1">
      <c r="A413" s="157">
        <v>411</v>
      </c>
      <c r="B413" s="142" t="s">
        <v>186</v>
      </c>
      <c r="C413" s="20" t="s">
        <v>75</v>
      </c>
      <c r="D413" s="182" t="s">
        <v>939</v>
      </c>
      <c r="E413" s="305" t="s">
        <v>62</v>
      </c>
      <c r="F413" s="140" t="s">
        <v>940</v>
      </c>
      <c r="G413" s="140">
        <v>2014</v>
      </c>
      <c r="H413" s="306">
        <v>2021</v>
      </c>
      <c r="I413" s="58">
        <v>13727700</v>
      </c>
      <c r="J413" s="90">
        <v>0</v>
      </c>
      <c r="K413" s="58">
        <v>1500000</v>
      </c>
      <c r="L413" s="143"/>
      <c r="M413" s="307" t="s">
        <v>1521</v>
      </c>
      <c r="N413" s="259"/>
      <c r="O413" s="259"/>
      <c r="P413" s="259"/>
      <c r="Q413" s="257">
        <f>[1]KURUMLAR!K190/4</f>
        <v>375000</v>
      </c>
      <c r="R413" s="103">
        <v>375000</v>
      </c>
      <c r="S413" s="103">
        <v>375000</v>
      </c>
      <c r="T413" s="103">
        <v>375000</v>
      </c>
    </row>
    <row r="414" spans="1:20" s="6" customFormat="1" ht="47.1" customHeight="1">
      <c r="A414" s="157">
        <v>412</v>
      </c>
      <c r="B414" s="142" t="s">
        <v>186</v>
      </c>
      <c r="C414" s="20" t="s">
        <v>75</v>
      </c>
      <c r="D414" s="182" t="s">
        <v>941</v>
      </c>
      <c r="E414" s="305" t="s">
        <v>191</v>
      </c>
      <c r="F414" s="140" t="s">
        <v>942</v>
      </c>
      <c r="G414" s="140">
        <v>2014</v>
      </c>
      <c r="H414" s="306">
        <v>2021</v>
      </c>
      <c r="I414" s="58">
        <v>10710000</v>
      </c>
      <c r="J414" s="90">
        <v>0</v>
      </c>
      <c r="K414" s="58">
        <v>1500000</v>
      </c>
      <c r="L414" s="143"/>
      <c r="M414" s="307" t="s">
        <v>1522</v>
      </c>
      <c r="N414" s="259"/>
      <c r="O414" s="259"/>
      <c r="P414" s="259"/>
      <c r="Q414" s="257">
        <f>[1]KURUMLAR!K191/4</f>
        <v>375000</v>
      </c>
      <c r="R414" s="103">
        <v>375000</v>
      </c>
      <c r="S414" s="103">
        <v>375000</v>
      </c>
      <c r="T414" s="103">
        <v>375000</v>
      </c>
    </row>
    <row r="415" spans="1:20" s="6" customFormat="1" ht="47.1" customHeight="1">
      <c r="A415" s="154">
        <v>413</v>
      </c>
      <c r="B415" s="142" t="s">
        <v>186</v>
      </c>
      <c r="C415" s="20" t="s">
        <v>75</v>
      </c>
      <c r="D415" s="182" t="s">
        <v>943</v>
      </c>
      <c r="E415" s="305" t="s">
        <v>180</v>
      </c>
      <c r="F415" s="140" t="s">
        <v>944</v>
      </c>
      <c r="G415" s="140">
        <v>2014</v>
      </c>
      <c r="H415" s="306">
        <v>2021</v>
      </c>
      <c r="I415" s="58">
        <v>9103500</v>
      </c>
      <c r="J415" s="90">
        <v>0</v>
      </c>
      <c r="K415" s="58">
        <v>2000</v>
      </c>
      <c r="L415" s="143"/>
      <c r="M415" s="307" t="s">
        <v>1523</v>
      </c>
      <c r="N415" s="259"/>
      <c r="O415" s="259"/>
      <c r="P415" s="259"/>
      <c r="Q415" s="257">
        <f>[1]KURUMLAR!K192/4</f>
        <v>500</v>
      </c>
      <c r="R415" s="103">
        <v>500</v>
      </c>
      <c r="S415" s="103">
        <v>500</v>
      </c>
      <c r="T415" s="103">
        <v>500</v>
      </c>
    </row>
    <row r="416" spans="1:20" s="6" customFormat="1" ht="47.1" customHeight="1">
      <c r="A416" s="157">
        <v>414</v>
      </c>
      <c r="B416" s="142" t="s">
        <v>186</v>
      </c>
      <c r="C416" s="20" t="s">
        <v>75</v>
      </c>
      <c r="D416" s="182" t="s">
        <v>192</v>
      </c>
      <c r="E416" s="305" t="s">
        <v>128</v>
      </c>
      <c r="F416" s="140" t="s">
        <v>945</v>
      </c>
      <c r="G416" s="140">
        <v>2014</v>
      </c>
      <c r="H416" s="306">
        <v>2020</v>
      </c>
      <c r="I416" s="58">
        <v>5926918.1999999993</v>
      </c>
      <c r="J416" s="90">
        <v>3645345</v>
      </c>
      <c r="K416" s="58">
        <v>2281573.1999999993</v>
      </c>
      <c r="L416" s="143"/>
      <c r="M416" s="307" t="s">
        <v>1518</v>
      </c>
      <c r="N416" s="259"/>
      <c r="O416" s="259"/>
      <c r="P416" s="259"/>
      <c r="Q416" s="257">
        <f>[1]KURUMLAR!K193/4</f>
        <v>570393.29999999981</v>
      </c>
      <c r="R416" s="103">
        <v>570393.29999999981</v>
      </c>
      <c r="S416" s="103">
        <v>570393.29999999981</v>
      </c>
      <c r="T416" s="103">
        <v>570393.29999999981</v>
      </c>
    </row>
    <row r="417" spans="1:20" s="6" customFormat="1" ht="47.1" customHeight="1">
      <c r="A417" s="157">
        <v>415</v>
      </c>
      <c r="B417" s="142" t="s">
        <v>186</v>
      </c>
      <c r="C417" s="20" t="s">
        <v>75</v>
      </c>
      <c r="D417" s="182" t="s">
        <v>193</v>
      </c>
      <c r="E417" s="305" t="s">
        <v>92</v>
      </c>
      <c r="F417" s="140" t="s">
        <v>944</v>
      </c>
      <c r="G417" s="140">
        <v>2016</v>
      </c>
      <c r="H417" s="306">
        <v>2021</v>
      </c>
      <c r="I417" s="58">
        <v>9103500</v>
      </c>
      <c r="J417" s="90">
        <v>0</v>
      </c>
      <c r="K417" s="58">
        <v>2000</v>
      </c>
      <c r="L417" s="143"/>
      <c r="M417" s="307" t="s">
        <v>1524</v>
      </c>
      <c r="N417" s="259"/>
      <c r="O417" s="259"/>
      <c r="P417" s="259"/>
      <c r="Q417" s="257">
        <f>[1]KURUMLAR!K194/4</f>
        <v>500</v>
      </c>
      <c r="R417" s="103">
        <v>500</v>
      </c>
      <c r="S417" s="103">
        <v>500</v>
      </c>
      <c r="T417" s="103">
        <v>500</v>
      </c>
    </row>
    <row r="418" spans="1:20" s="6" customFormat="1" ht="47.1" customHeight="1">
      <c r="A418" s="157">
        <v>416</v>
      </c>
      <c r="B418" s="142" t="s">
        <v>186</v>
      </c>
      <c r="C418" s="20" t="s">
        <v>75</v>
      </c>
      <c r="D418" s="182" t="s">
        <v>946</v>
      </c>
      <c r="E418" s="305" t="s">
        <v>105</v>
      </c>
      <c r="F418" s="140" t="s">
        <v>944</v>
      </c>
      <c r="G418" s="140">
        <v>2018</v>
      </c>
      <c r="H418" s="306">
        <v>2021</v>
      </c>
      <c r="I418" s="58">
        <v>9103500</v>
      </c>
      <c r="J418" s="90">
        <v>49857</v>
      </c>
      <c r="K418" s="58">
        <v>2000</v>
      </c>
      <c r="L418" s="143"/>
      <c r="M418" s="307" t="s">
        <v>1525</v>
      </c>
      <c r="N418" s="259"/>
      <c r="O418" s="259"/>
      <c r="P418" s="259"/>
      <c r="Q418" s="257">
        <f>[1]KURUMLAR!K195/4</f>
        <v>500</v>
      </c>
      <c r="R418" s="103">
        <v>500</v>
      </c>
      <c r="S418" s="103">
        <v>500</v>
      </c>
      <c r="T418" s="103">
        <v>500</v>
      </c>
    </row>
    <row r="419" spans="1:20" s="6" customFormat="1" ht="47.1" customHeight="1">
      <c r="A419" s="154">
        <v>417</v>
      </c>
      <c r="B419" s="142" t="s">
        <v>186</v>
      </c>
      <c r="C419" s="20" t="s">
        <v>75</v>
      </c>
      <c r="D419" s="182" t="s">
        <v>947</v>
      </c>
      <c r="E419" s="305" t="s">
        <v>88</v>
      </c>
      <c r="F419" s="140" t="s">
        <v>948</v>
      </c>
      <c r="G419" s="140">
        <v>2018</v>
      </c>
      <c r="H419" s="306">
        <v>2021</v>
      </c>
      <c r="I419" s="58">
        <v>7331100</v>
      </c>
      <c r="J419" s="90">
        <v>0</v>
      </c>
      <c r="K419" s="58">
        <v>2000</v>
      </c>
      <c r="L419" s="143"/>
      <c r="M419" s="307" t="s">
        <v>1525</v>
      </c>
      <c r="N419" s="259"/>
      <c r="O419" s="259"/>
      <c r="P419" s="259"/>
      <c r="Q419" s="257">
        <f>[1]KURUMLAR!K196/4</f>
        <v>500</v>
      </c>
      <c r="R419" s="103">
        <v>500</v>
      </c>
      <c r="S419" s="103">
        <v>500</v>
      </c>
      <c r="T419" s="103">
        <v>500</v>
      </c>
    </row>
    <row r="420" spans="1:20" s="6" customFormat="1" ht="47.1" customHeight="1">
      <c r="A420" s="157">
        <v>418</v>
      </c>
      <c r="B420" s="142" t="s">
        <v>186</v>
      </c>
      <c r="C420" s="20" t="s">
        <v>75</v>
      </c>
      <c r="D420" s="182" t="s">
        <v>949</v>
      </c>
      <c r="E420" s="305" t="s">
        <v>194</v>
      </c>
      <c r="F420" s="140" t="s">
        <v>948</v>
      </c>
      <c r="G420" s="140">
        <v>2018</v>
      </c>
      <c r="H420" s="306">
        <v>2021</v>
      </c>
      <c r="I420" s="58">
        <v>7331100</v>
      </c>
      <c r="J420" s="90">
        <v>34574</v>
      </c>
      <c r="K420" s="58">
        <v>2000</v>
      </c>
      <c r="L420" s="143"/>
      <c r="M420" s="307" t="s">
        <v>1525</v>
      </c>
      <c r="N420" s="259"/>
      <c r="O420" s="259"/>
      <c r="P420" s="259"/>
      <c r="Q420" s="257">
        <f>[1]KURUMLAR!K197/4</f>
        <v>500</v>
      </c>
      <c r="R420" s="103">
        <v>500</v>
      </c>
      <c r="S420" s="103">
        <v>500</v>
      </c>
      <c r="T420" s="103">
        <v>500</v>
      </c>
    </row>
    <row r="421" spans="1:20" s="6" customFormat="1" ht="47.1" customHeight="1">
      <c r="A421" s="157">
        <v>419</v>
      </c>
      <c r="B421" s="142" t="s">
        <v>186</v>
      </c>
      <c r="C421" s="20" t="s">
        <v>75</v>
      </c>
      <c r="D421" s="182" t="s">
        <v>950</v>
      </c>
      <c r="E421" s="305" t="s">
        <v>76</v>
      </c>
      <c r="F421" s="140" t="s">
        <v>938</v>
      </c>
      <c r="G421" s="140">
        <v>2018</v>
      </c>
      <c r="H421" s="306">
        <v>2021</v>
      </c>
      <c r="I421" s="58">
        <v>9103500</v>
      </c>
      <c r="J421" s="90">
        <v>0</v>
      </c>
      <c r="K421" s="58">
        <v>2000</v>
      </c>
      <c r="L421" s="143"/>
      <c r="M421" s="307" t="s">
        <v>1526</v>
      </c>
      <c r="N421" s="259"/>
      <c r="O421" s="259"/>
      <c r="P421" s="259"/>
      <c r="Q421" s="257">
        <f>[1]KURUMLAR!K198/4</f>
        <v>500</v>
      </c>
      <c r="R421" s="103">
        <v>500</v>
      </c>
      <c r="S421" s="103">
        <v>500</v>
      </c>
      <c r="T421" s="103">
        <v>500</v>
      </c>
    </row>
    <row r="422" spans="1:20" s="6" customFormat="1" ht="47.1" customHeight="1">
      <c r="A422" s="157">
        <v>420</v>
      </c>
      <c r="B422" s="142" t="s">
        <v>186</v>
      </c>
      <c r="C422" s="20" t="s">
        <v>75</v>
      </c>
      <c r="D422" s="182" t="s">
        <v>951</v>
      </c>
      <c r="E422" s="305" t="s">
        <v>76</v>
      </c>
      <c r="F422" s="140" t="s">
        <v>948</v>
      </c>
      <c r="G422" s="140">
        <v>2018</v>
      </c>
      <c r="H422" s="306">
        <v>2021</v>
      </c>
      <c r="I422" s="58">
        <v>7331100</v>
      </c>
      <c r="J422" s="90">
        <v>0</v>
      </c>
      <c r="K422" s="58">
        <v>2000</v>
      </c>
      <c r="L422" s="143"/>
      <c r="M422" s="307" t="s">
        <v>1527</v>
      </c>
      <c r="N422" s="259"/>
      <c r="O422" s="259"/>
      <c r="P422" s="259"/>
      <c r="Q422" s="257">
        <f>[1]KURUMLAR!K199/4</f>
        <v>500</v>
      </c>
      <c r="R422" s="103">
        <v>500</v>
      </c>
      <c r="S422" s="103">
        <v>500</v>
      </c>
      <c r="T422" s="103">
        <v>500</v>
      </c>
    </row>
    <row r="423" spans="1:20" s="6" customFormat="1" ht="47.1" customHeight="1">
      <c r="A423" s="154">
        <v>421</v>
      </c>
      <c r="B423" s="142" t="s">
        <v>186</v>
      </c>
      <c r="C423" s="20" t="s">
        <v>75</v>
      </c>
      <c r="D423" s="182" t="s">
        <v>952</v>
      </c>
      <c r="E423" s="305" t="s">
        <v>80</v>
      </c>
      <c r="F423" s="140" t="s">
        <v>938</v>
      </c>
      <c r="G423" s="140">
        <v>2018</v>
      </c>
      <c r="H423" s="306">
        <v>2021</v>
      </c>
      <c r="I423" s="58">
        <v>9103500</v>
      </c>
      <c r="J423" s="90">
        <v>6800</v>
      </c>
      <c r="K423" s="58">
        <v>1200000</v>
      </c>
      <c r="L423" s="143"/>
      <c r="M423" s="307" t="s">
        <v>1528</v>
      </c>
      <c r="N423" s="259"/>
      <c r="O423" s="259"/>
      <c r="P423" s="259"/>
      <c r="Q423" s="257">
        <f>[1]KURUMLAR!K200/4</f>
        <v>300000</v>
      </c>
      <c r="R423" s="103">
        <v>300000</v>
      </c>
      <c r="S423" s="103">
        <v>300000</v>
      </c>
      <c r="T423" s="103">
        <v>300000</v>
      </c>
    </row>
    <row r="424" spans="1:20" s="6" customFormat="1" ht="47.1" customHeight="1">
      <c r="A424" s="157">
        <v>422</v>
      </c>
      <c r="B424" s="142" t="s">
        <v>186</v>
      </c>
      <c r="C424" s="20" t="s">
        <v>75</v>
      </c>
      <c r="D424" s="182" t="s">
        <v>953</v>
      </c>
      <c r="E424" s="305" t="s">
        <v>195</v>
      </c>
      <c r="F424" s="85" t="s">
        <v>938</v>
      </c>
      <c r="G424" s="308">
        <v>2018</v>
      </c>
      <c r="H424" s="308">
        <v>2021</v>
      </c>
      <c r="I424" s="98">
        <v>9103500</v>
      </c>
      <c r="J424" s="98">
        <v>5000</v>
      </c>
      <c r="K424" s="98">
        <v>2000</v>
      </c>
      <c r="L424" s="309"/>
      <c r="M424" s="307" t="s">
        <v>1529</v>
      </c>
      <c r="N424" s="259"/>
      <c r="O424" s="259"/>
      <c r="P424" s="259"/>
      <c r="Q424" s="257">
        <f>[1]KURUMLAR!K201/4</f>
        <v>500</v>
      </c>
      <c r="R424" s="103">
        <v>500</v>
      </c>
      <c r="S424" s="103">
        <v>500</v>
      </c>
      <c r="T424" s="103">
        <v>500</v>
      </c>
    </row>
    <row r="425" spans="1:20" s="6" customFormat="1" ht="47.1" customHeight="1">
      <c r="A425" s="157">
        <v>423</v>
      </c>
      <c r="B425" s="142" t="s">
        <v>186</v>
      </c>
      <c r="C425" s="20" t="s">
        <v>75</v>
      </c>
      <c r="D425" s="182" t="s">
        <v>954</v>
      </c>
      <c r="E425" s="305" t="s">
        <v>196</v>
      </c>
      <c r="F425" s="85" t="s">
        <v>955</v>
      </c>
      <c r="G425" s="308">
        <v>2018</v>
      </c>
      <c r="H425" s="308">
        <v>2021</v>
      </c>
      <c r="I425" s="98">
        <v>6499500</v>
      </c>
      <c r="J425" s="98">
        <v>0</v>
      </c>
      <c r="K425" s="98">
        <v>2000</v>
      </c>
      <c r="L425" s="309"/>
      <c r="M425" s="307" t="s">
        <v>1530</v>
      </c>
      <c r="N425" s="259"/>
      <c r="O425" s="259"/>
      <c r="P425" s="259"/>
      <c r="Q425" s="257">
        <f>[1]KURUMLAR!K202/4</f>
        <v>500</v>
      </c>
      <c r="R425" s="103">
        <v>500</v>
      </c>
      <c r="S425" s="103">
        <v>500</v>
      </c>
      <c r="T425" s="103">
        <v>500</v>
      </c>
    </row>
    <row r="426" spans="1:20" s="6" customFormat="1" ht="47.1" customHeight="1">
      <c r="A426" s="157">
        <v>424</v>
      </c>
      <c r="B426" s="142" t="s">
        <v>186</v>
      </c>
      <c r="C426" s="20" t="s">
        <v>75</v>
      </c>
      <c r="D426" s="182" t="s">
        <v>956</v>
      </c>
      <c r="E426" s="305" t="s">
        <v>196</v>
      </c>
      <c r="F426" s="85" t="s">
        <v>957</v>
      </c>
      <c r="G426" s="308">
        <v>2018</v>
      </c>
      <c r="H426" s="308">
        <v>2021</v>
      </c>
      <c r="I426" s="98">
        <v>15084300</v>
      </c>
      <c r="J426" s="98">
        <v>0</v>
      </c>
      <c r="K426" s="98">
        <v>2000</v>
      </c>
      <c r="L426" s="309"/>
      <c r="M426" s="307" t="s">
        <v>1531</v>
      </c>
      <c r="N426" s="259"/>
      <c r="O426" s="259"/>
      <c r="P426" s="259"/>
      <c r="Q426" s="257">
        <f>[1]KURUMLAR!K203/4</f>
        <v>500</v>
      </c>
      <c r="R426" s="103">
        <v>500</v>
      </c>
      <c r="S426" s="103">
        <v>500</v>
      </c>
      <c r="T426" s="103">
        <v>500</v>
      </c>
    </row>
    <row r="427" spans="1:20" s="6" customFormat="1" ht="47.1" customHeight="1">
      <c r="A427" s="154">
        <v>425</v>
      </c>
      <c r="B427" s="142" t="s">
        <v>186</v>
      </c>
      <c r="C427" s="20" t="s">
        <v>75</v>
      </c>
      <c r="D427" s="182" t="s">
        <v>958</v>
      </c>
      <c r="E427" s="305" t="s">
        <v>197</v>
      </c>
      <c r="F427" s="85" t="s">
        <v>938</v>
      </c>
      <c r="G427" s="308">
        <v>2018</v>
      </c>
      <c r="H427" s="308">
        <v>2021</v>
      </c>
      <c r="I427" s="98">
        <v>9103500</v>
      </c>
      <c r="J427" s="98">
        <v>0</v>
      </c>
      <c r="K427" s="98">
        <v>2000</v>
      </c>
      <c r="L427" s="309"/>
      <c r="M427" s="307" t="s">
        <v>1532</v>
      </c>
      <c r="N427" s="259"/>
      <c r="O427" s="259"/>
      <c r="P427" s="259"/>
      <c r="Q427" s="257">
        <f>[1]KURUMLAR!K204/4</f>
        <v>500</v>
      </c>
      <c r="R427" s="103">
        <v>500</v>
      </c>
      <c r="S427" s="103">
        <v>500</v>
      </c>
      <c r="T427" s="103">
        <v>500</v>
      </c>
    </row>
    <row r="428" spans="1:20" s="6" customFormat="1" ht="47.1" customHeight="1">
      <c r="A428" s="157">
        <v>426</v>
      </c>
      <c r="B428" s="142" t="s">
        <v>186</v>
      </c>
      <c r="C428" s="20" t="s">
        <v>75</v>
      </c>
      <c r="D428" s="182" t="s">
        <v>959</v>
      </c>
      <c r="E428" s="305" t="s">
        <v>197</v>
      </c>
      <c r="F428" s="85" t="s">
        <v>957</v>
      </c>
      <c r="G428" s="308">
        <v>2018</v>
      </c>
      <c r="H428" s="308">
        <v>2021</v>
      </c>
      <c r="I428" s="98">
        <v>15084300</v>
      </c>
      <c r="J428" s="98">
        <v>0</v>
      </c>
      <c r="K428" s="98">
        <v>2000</v>
      </c>
      <c r="L428" s="309"/>
      <c r="M428" s="307" t="s">
        <v>1533</v>
      </c>
      <c r="N428" s="259"/>
      <c r="O428" s="259"/>
      <c r="P428" s="259"/>
      <c r="Q428" s="257">
        <f>[1]KURUMLAR!K205/4</f>
        <v>500</v>
      </c>
      <c r="R428" s="103">
        <v>500</v>
      </c>
      <c r="S428" s="103">
        <v>500</v>
      </c>
      <c r="T428" s="103">
        <v>500</v>
      </c>
    </row>
    <row r="429" spans="1:20" s="6" customFormat="1" ht="47.1" customHeight="1">
      <c r="A429" s="157">
        <v>427</v>
      </c>
      <c r="B429" s="142" t="s">
        <v>186</v>
      </c>
      <c r="C429" s="20" t="s">
        <v>75</v>
      </c>
      <c r="D429" s="182" t="s">
        <v>960</v>
      </c>
      <c r="E429" s="305" t="s">
        <v>82</v>
      </c>
      <c r="F429" s="85" t="s">
        <v>938</v>
      </c>
      <c r="G429" s="308">
        <v>2018</v>
      </c>
      <c r="H429" s="308">
        <v>2021</v>
      </c>
      <c r="I429" s="98">
        <v>9103500</v>
      </c>
      <c r="J429" s="98">
        <v>38645</v>
      </c>
      <c r="K429" s="98">
        <v>2000</v>
      </c>
      <c r="L429" s="309"/>
      <c r="M429" s="307" t="s">
        <v>1534</v>
      </c>
      <c r="N429" s="259"/>
      <c r="O429" s="259"/>
      <c r="P429" s="259"/>
      <c r="Q429" s="257">
        <f>[1]KURUMLAR!K206/4</f>
        <v>500</v>
      </c>
      <c r="R429" s="103">
        <v>500</v>
      </c>
      <c r="S429" s="103">
        <v>500</v>
      </c>
      <c r="T429" s="103">
        <v>500</v>
      </c>
    </row>
    <row r="430" spans="1:20" s="6" customFormat="1" ht="47.1" customHeight="1">
      <c r="A430" s="157">
        <v>428</v>
      </c>
      <c r="B430" s="142" t="s">
        <v>186</v>
      </c>
      <c r="C430" s="20" t="s">
        <v>75</v>
      </c>
      <c r="D430" s="182" t="s">
        <v>961</v>
      </c>
      <c r="E430" s="305" t="s">
        <v>180</v>
      </c>
      <c r="F430" s="85" t="s">
        <v>962</v>
      </c>
      <c r="G430" s="308">
        <v>2018</v>
      </c>
      <c r="H430" s="308">
        <v>2021</v>
      </c>
      <c r="I430" s="98">
        <v>10710000</v>
      </c>
      <c r="J430" s="98">
        <v>0</v>
      </c>
      <c r="K430" s="98">
        <v>2000</v>
      </c>
      <c r="L430" s="309"/>
      <c r="M430" s="307" t="s">
        <v>1535</v>
      </c>
      <c r="N430" s="259"/>
      <c r="O430" s="259"/>
      <c r="P430" s="259"/>
      <c r="Q430" s="257">
        <f>[1]KURUMLAR!K207/4</f>
        <v>500</v>
      </c>
      <c r="R430" s="103">
        <v>500</v>
      </c>
      <c r="S430" s="103">
        <v>500</v>
      </c>
      <c r="T430" s="103">
        <v>500</v>
      </c>
    </row>
    <row r="431" spans="1:20" s="6" customFormat="1" ht="47.1" customHeight="1">
      <c r="A431" s="154">
        <v>429</v>
      </c>
      <c r="B431" s="142" t="s">
        <v>186</v>
      </c>
      <c r="C431" s="20" t="s">
        <v>75</v>
      </c>
      <c r="D431" s="182" t="s">
        <v>963</v>
      </c>
      <c r="E431" s="305" t="s">
        <v>105</v>
      </c>
      <c r="F431" s="85" t="s">
        <v>938</v>
      </c>
      <c r="G431" s="308">
        <v>2019</v>
      </c>
      <c r="H431" s="308">
        <v>2021</v>
      </c>
      <c r="I431" s="98">
        <v>11172700</v>
      </c>
      <c r="J431" s="98">
        <v>2478980</v>
      </c>
      <c r="K431" s="98">
        <v>7693720</v>
      </c>
      <c r="L431" s="309"/>
      <c r="M431" s="307" t="s">
        <v>1536</v>
      </c>
      <c r="N431" s="259"/>
      <c r="O431" s="259"/>
      <c r="P431" s="259"/>
      <c r="Q431" s="257">
        <f>[1]KURUMLAR!K208/4</f>
        <v>1923430</v>
      </c>
      <c r="R431" s="103">
        <v>1923430</v>
      </c>
      <c r="S431" s="103">
        <v>1923430</v>
      </c>
      <c r="T431" s="103">
        <v>1923430</v>
      </c>
    </row>
    <row r="432" spans="1:20" s="6" customFormat="1" ht="47.1" customHeight="1">
      <c r="A432" s="157">
        <v>430</v>
      </c>
      <c r="B432" s="142" t="s">
        <v>186</v>
      </c>
      <c r="C432" s="20" t="s">
        <v>75</v>
      </c>
      <c r="D432" s="182" t="s">
        <v>964</v>
      </c>
      <c r="E432" s="305" t="s">
        <v>190</v>
      </c>
      <c r="F432" s="85" t="s">
        <v>938</v>
      </c>
      <c r="G432" s="308">
        <v>2019</v>
      </c>
      <c r="H432" s="308">
        <v>2021</v>
      </c>
      <c r="I432" s="98">
        <v>9103500</v>
      </c>
      <c r="J432" s="98">
        <v>0</v>
      </c>
      <c r="K432" s="98">
        <v>2000</v>
      </c>
      <c r="L432" s="309"/>
      <c r="M432" s="307" t="s">
        <v>1537</v>
      </c>
      <c r="N432" s="259"/>
      <c r="O432" s="259"/>
      <c r="P432" s="259"/>
      <c r="Q432" s="257">
        <f>[1]KURUMLAR!K209/4</f>
        <v>500</v>
      </c>
      <c r="R432" s="103">
        <v>500</v>
      </c>
      <c r="S432" s="103">
        <v>500</v>
      </c>
      <c r="T432" s="103">
        <v>500</v>
      </c>
    </row>
    <row r="433" spans="1:20" s="6" customFormat="1" ht="47.1" customHeight="1">
      <c r="A433" s="157">
        <v>431</v>
      </c>
      <c r="B433" s="142" t="s">
        <v>186</v>
      </c>
      <c r="C433" s="20" t="s">
        <v>75</v>
      </c>
      <c r="D433" s="182" t="s">
        <v>965</v>
      </c>
      <c r="E433" s="305" t="s">
        <v>190</v>
      </c>
      <c r="F433" s="85" t="s">
        <v>938</v>
      </c>
      <c r="G433" s="308">
        <v>2019</v>
      </c>
      <c r="H433" s="308">
        <v>2021</v>
      </c>
      <c r="I433" s="98">
        <v>9103500</v>
      </c>
      <c r="J433" s="98">
        <v>0</v>
      </c>
      <c r="K433" s="98">
        <v>2000</v>
      </c>
      <c r="L433" s="309"/>
      <c r="M433" s="307" t="s">
        <v>1537</v>
      </c>
      <c r="N433" s="259"/>
      <c r="O433" s="259"/>
      <c r="P433" s="259"/>
      <c r="Q433" s="257">
        <f>[1]KURUMLAR!K210/4</f>
        <v>500</v>
      </c>
      <c r="R433" s="103">
        <v>500</v>
      </c>
      <c r="S433" s="103">
        <v>500</v>
      </c>
      <c r="T433" s="103">
        <v>500</v>
      </c>
    </row>
    <row r="434" spans="1:20" s="6" customFormat="1" ht="47.1" customHeight="1">
      <c r="A434" s="157">
        <v>432</v>
      </c>
      <c r="B434" s="142" t="s">
        <v>186</v>
      </c>
      <c r="C434" s="20" t="s">
        <v>75</v>
      </c>
      <c r="D434" s="182" t="s">
        <v>966</v>
      </c>
      <c r="E434" s="305" t="s">
        <v>190</v>
      </c>
      <c r="F434" s="85" t="s">
        <v>938</v>
      </c>
      <c r="G434" s="308">
        <v>2019</v>
      </c>
      <c r="H434" s="308">
        <v>2021</v>
      </c>
      <c r="I434" s="98">
        <v>9103500</v>
      </c>
      <c r="J434" s="98">
        <v>0</v>
      </c>
      <c r="K434" s="98">
        <v>2000</v>
      </c>
      <c r="L434" s="309"/>
      <c r="M434" s="307" t="s">
        <v>1537</v>
      </c>
      <c r="N434" s="259"/>
      <c r="O434" s="259"/>
      <c r="P434" s="259"/>
      <c r="Q434" s="257">
        <f>[1]KURUMLAR!K211/4</f>
        <v>500</v>
      </c>
      <c r="R434" s="103">
        <v>500</v>
      </c>
      <c r="S434" s="103">
        <v>500</v>
      </c>
      <c r="T434" s="103">
        <v>500</v>
      </c>
    </row>
    <row r="435" spans="1:20" s="6" customFormat="1" ht="47.1" customHeight="1">
      <c r="A435" s="154">
        <v>433</v>
      </c>
      <c r="B435" s="142" t="s">
        <v>186</v>
      </c>
      <c r="C435" s="20" t="s">
        <v>75</v>
      </c>
      <c r="D435" s="182" t="s">
        <v>967</v>
      </c>
      <c r="E435" s="305" t="s">
        <v>194</v>
      </c>
      <c r="F435" s="85" t="s">
        <v>945</v>
      </c>
      <c r="G435" s="308">
        <v>2018</v>
      </c>
      <c r="H435" s="308">
        <v>2021</v>
      </c>
      <c r="I435" s="98">
        <v>7331100</v>
      </c>
      <c r="J435" s="98">
        <v>27494</v>
      </c>
      <c r="K435" s="98">
        <v>2000</v>
      </c>
      <c r="L435" s="309"/>
      <c r="M435" s="307" t="s">
        <v>1535</v>
      </c>
      <c r="N435" s="259"/>
      <c r="O435" s="259"/>
      <c r="P435" s="259"/>
      <c r="Q435" s="257">
        <f>[1]KURUMLAR!K212/4</f>
        <v>500</v>
      </c>
      <c r="R435" s="103">
        <v>500</v>
      </c>
      <c r="S435" s="103">
        <v>500</v>
      </c>
      <c r="T435" s="103">
        <v>500</v>
      </c>
    </row>
    <row r="436" spans="1:20" s="6" customFormat="1" ht="47.1" customHeight="1">
      <c r="A436" s="157">
        <v>434</v>
      </c>
      <c r="B436" s="142" t="s">
        <v>186</v>
      </c>
      <c r="C436" s="20" t="s">
        <v>75</v>
      </c>
      <c r="D436" s="182" t="s">
        <v>968</v>
      </c>
      <c r="E436" s="305" t="s">
        <v>196</v>
      </c>
      <c r="F436" s="85" t="s">
        <v>944</v>
      </c>
      <c r="G436" s="308">
        <v>2018</v>
      </c>
      <c r="H436" s="308">
        <v>2021</v>
      </c>
      <c r="I436" s="98">
        <v>9103500</v>
      </c>
      <c r="J436" s="98">
        <v>26875</v>
      </c>
      <c r="K436" s="98">
        <v>2000</v>
      </c>
      <c r="L436" s="309"/>
      <c r="M436" s="307" t="s">
        <v>1535</v>
      </c>
      <c r="N436" s="259"/>
      <c r="O436" s="259"/>
      <c r="P436" s="259"/>
      <c r="Q436" s="257">
        <f>[1]KURUMLAR!K213/4</f>
        <v>500</v>
      </c>
      <c r="R436" s="103">
        <v>500</v>
      </c>
      <c r="S436" s="103">
        <v>500</v>
      </c>
      <c r="T436" s="103">
        <v>500</v>
      </c>
    </row>
    <row r="437" spans="1:20" s="6" customFormat="1" ht="47.1" customHeight="1">
      <c r="A437" s="157">
        <v>435</v>
      </c>
      <c r="B437" s="142" t="s">
        <v>186</v>
      </c>
      <c r="C437" s="20" t="s">
        <v>75</v>
      </c>
      <c r="D437" s="182" t="s">
        <v>969</v>
      </c>
      <c r="E437" s="305" t="s">
        <v>196</v>
      </c>
      <c r="F437" s="85" t="s">
        <v>944</v>
      </c>
      <c r="G437" s="308">
        <v>2018</v>
      </c>
      <c r="H437" s="308">
        <v>2021</v>
      </c>
      <c r="I437" s="98">
        <v>9103500</v>
      </c>
      <c r="J437" s="98">
        <v>0</v>
      </c>
      <c r="K437" s="98">
        <v>2000</v>
      </c>
      <c r="L437" s="309"/>
      <c r="M437" s="307" t="s">
        <v>1538</v>
      </c>
      <c r="N437" s="259"/>
      <c r="O437" s="259"/>
      <c r="P437" s="259"/>
      <c r="Q437" s="257">
        <f>[1]KURUMLAR!K214/4</f>
        <v>500</v>
      </c>
      <c r="R437" s="103">
        <v>500</v>
      </c>
      <c r="S437" s="103">
        <v>500</v>
      </c>
      <c r="T437" s="103">
        <v>500</v>
      </c>
    </row>
    <row r="438" spans="1:20" s="6" customFormat="1" ht="47.1" customHeight="1">
      <c r="A438" s="157">
        <v>436</v>
      </c>
      <c r="B438" s="142" t="s">
        <v>186</v>
      </c>
      <c r="C438" s="20" t="s">
        <v>75</v>
      </c>
      <c r="D438" s="182" t="s">
        <v>970</v>
      </c>
      <c r="E438" s="305" t="s">
        <v>196</v>
      </c>
      <c r="F438" s="85" t="s">
        <v>944</v>
      </c>
      <c r="G438" s="308">
        <v>2018</v>
      </c>
      <c r="H438" s="308">
        <v>2021</v>
      </c>
      <c r="I438" s="98">
        <v>9103500</v>
      </c>
      <c r="J438" s="98">
        <v>0</v>
      </c>
      <c r="K438" s="98">
        <v>2000</v>
      </c>
      <c r="L438" s="309"/>
      <c r="M438" s="307" t="s">
        <v>1539</v>
      </c>
      <c r="N438" s="259"/>
      <c r="O438" s="259"/>
      <c r="P438" s="259"/>
      <c r="Q438" s="257">
        <f>[1]KURUMLAR!K215/4</f>
        <v>500</v>
      </c>
      <c r="R438" s="103">
        <v>500</v>
      </c>
      <c r="S438" s="103">
        <v>500</v>
      </c>
      <c r="T438" s="103">
        <v>500</v>
      </c>
    </row>
    <row r="439" spans="1:20" s="6" customFormat="1" ht="47.1" customHeight="1">
      <c r="A439" s="154">
        <v>437</v>
      </c>
      <c r="B439" s="142" t="s">
        <v>186</v>
      </c>
      <c r="C439" s="20" t="s">
        <v>75</v>
      </c>
      <c r="D439" s="182" t="s">
        <v>971</v>
      </c>
      <c r="E439" s="305" t="s">
        <v>198</v>
      </c>
      <c r="F439" s="85" t="s">
        <v>972</v>
      </c>
      <c r="G439" s="308">
        <v>2018</v>
      </c>
      <c r="H439" s="308">
        <v>2021</v>
      </c>
      <c r="I439" s="98">
        <v>12261900</v>
      </c>
      <c r="J439" s="98">
        <v>0</v>
      </c>
      <c r="K439" s="98">
        <v>1500000</v>
      </c>
      <c r="L439" s="309"/>
      <c r="M439" s="307" t="s">
        <v>1540</v>
      </c>
      <c r="N439" s="259"/>
      <c r="O439" s="259"/>
      <c r="P439" s="259"/>
      <c r="Q439" s="257">
        <f>[1]KURUMLAR!K216/4</f>
        <v>375000</v>
      </c>
      <c r="R439" s="103">
        <v>375000</v>
      </c>
      <c r="S439" s="103">
        <v>375000</v>
      </c>
      <c r="T439" s="103">
        <v>375000</v>
      </c>
    </row>
    <row r="440" spans="1:20" s="6" customFormat="1" ht="47.1" customHeight="1">
      <c r="A440" s="157">
        <v>438</v>
      </c>
      <c r="B440" s="142" t="s">
        <v>186</v>
      </c>
      <c r="C440" s="20" t="s">
        <v>75</v>
      </c>
      <c r="D440" s="182" t="s">
        <v>973</v>
      </c>
      <c r="E440" s="305" t="s">
        <v>190</v>
      </c>
      <c r="F440" s="85" t="s">
        <v>944</v>
      </c>
      <c r="G440" s="308">
        <v>2019</v>
      </c>
      <c r="H440" s="308">
        <v>2021</v>
      </c>
      <c r="I440" s="98">
        <v>9103500</v>
      </c>
      <c r="J440" s="98">
        <v>0</v>
      </c>
      <c r="K440" s="98">
        <v>2000</v>
      </c>
      <c r="L440" s="309"/>
      <c r="M440" s="307" t="s">
        <v>1537</v>
      </c>
      <c r="N440" s="259"/>
      <c r="O440" s="259"/>
      <c r="P440" s="259"/>
      <c r="Q440" s="257">
        <f>[1]KURUMLAR!K217/4</f>
        <v>500</v>
      </c>
      <c r="R440" s="103">
        <v>500</v>
      </c>
      <c r="S440" s="103">
        <v>500</v>
      </c>
      <c r="T440" s="103">
        <v>500</v>
      </c>
    </row>
    <row r="441" spans="1:20" s="6" customFormat="1" ht="47.1" customHeight="1">
      <c r="A441" s="157">
        <v>439</v>
      </c>
      <c r="B441" s="142" t="s">
        <v>186</v>
      </c>
      <c r="C441" s="20" t="s">
        <v>75</v>
      </c>
      <c r="D441" s="182" t="s">
        <v>974</v>
      </c>
      <c r="E441" s="305" t="s">
        <v>180</v>
      </c>
      <c r="F441" s="85" t="s">
        <v>975</v>
      </c>
      <c r="G441" s="308">
        <v>2018</v>
      </c>
      <c r="H441" s="308">
        <v>2021</v>
      </c>
      <c r="I441" s="98">
        <v>9103500</v>
      </c>
      <c r="J441" s="98">
        <v>0</v>
      </c>
      <c r="K441" s="98">
        <v>2000</v>
      </c>
      <c r="L441" s="309"/>
      <c r="M441" s="307" t="s">
        <v>1541</v>
      </c>
      <c r="N441" s="259"/>
      <c r="O441" s="259"/>
      <c r="P441" s="259"/>
      <c r="Q441" s="257">
        <f>[1]KURUMLAR!K218/4</f>
        <v>500</v>
      </c>
      <c r="R441" s="103">
        <v>500</v>
      </c>
      <c r="S441" s="103">
        <v>500</v>
      </c>
      <c r="T441" s="103">
        <v>500</v>
      </c>
    </row>
    <row r="442" spans="1:20" s="6" customFormat="1" ht="47.1" customHeight="1">
      <c r="A442" s="157">
        <v>440</v>
      </c>
      <c r="B442" s="142" t="s">
        <v>186</v>
      </c>
      <c r="C442" s="20" t="s">
        <v>75</v>
      </c>
      <c r="D442" s="182" t="s">
        <v>976</v>
      </c>
      <c r="E442" s="305" t="s">
        <v>190</v>
      </c>
      <c r="F442" s="85" t="s">
        <v>975</v>
      </c>
      <c r="G442" s="308">
        <v>2019</v>
      </c>
      <c r="H442" s="308">
        <v>2021</v>
      </c>
      <c r="I442" s="98">
        <v>9103500</v>
      </c>
      <c r="J442" s="98">
        <v>0</v>
      </c>
      <c r="K442" s="98">
        <v>2000</v>
      </c>
      <c r="L442" s="309"/>
      <c r="M442" s="307" t="s">
        <v>1537</v>
      </c>
      <c r="N442" s="259"/>
      <c r="O442" s="259"/>
      <c r="P442" s="259"/>
      <c r="Q442" s="257">
        <f>[1]KURUMLAR!K219/4</f>
        <v>500</v>
      </c>
      <c r="R442" s="103">
        <v>500</v>
      </c>
      <c r="S442" s="103">
        <v>500</v>
      </c>
      <c r="T442" s="103">
        <v>500</v>
      </c>
    </row>
    <row r="443" spans="1:20" s="6" customFormat="1" ht="47.1" customHeight="1">
      <c r="A443" s="154">
        <v>441</v>
      </c>
      <c r="B443" s="142" t="s">
        <v>186</v>
      </c>
      <c r="C443" s="20" t="s">
        <v>75</v>
      </c>
      <c r="D443" s="175" t="s">
        <v>95</v>
      </c>
      <c r="E443" s="86" t="s">
        <v>14</v>
      </c>
      <c r="F443" s="87" t="s">
        <v>96</v>
      </c>
      <c r="G443" s="310">
        <v>2015</v>
      </c>
      <c r="H443" s="310">
        <v>2020</v>
      </c>
      <c r="I443" s="98">
        <v>18220050</v>
      </c>
      <c r="J443" s="98">
        <v>12279233</v>
      </c>
      <c r="K443" s="98">
        <v>5940817</v>
      </c>
      <c r="L443" s="309"/>
      <c r="M443" s="307" t="s">
        <v>1542</v>
      </c>
      <c r="N443" s="259"/>
      <c r="O443" s="259"/>
      <c r="P443" s="259"/>
      <c r="Q443" s="257">
        <f>[1]KURUMLAR!K220/4</f>
        <v>1485204.25</v>
      </c>
      <c r="R443" s="103">
        <v>1485204.25</v>
      </c>
      <c r="S443" s="103">
        <v>1485204.25</v>
      </c>
      <c r="T443" s="103">
        <v>1485204.25</v>
      </c>
    </row>
    <row r="444" spans="1:20" s="6" customFormat="1" ht="47.1" customHeight="1">
      <c r="A444" s="157">
        <v>442</v>
      </c>
      <c r="B444" s="142" t="s">
        <v>186</v>
      </c>
      <c r="C444" s="20" t="s">
        <v>75</v>
      </c>
      <c r="D444" s="175" t="s">
        <v>98</v>
      </c>
      <c r="E444" s="86" t="s">
        <v>14</v>
      </c>
      <c r="F444" s="87" t="s">
        <v>99</v>
      </c>
      <c r="G444" s="311">
        <v>2017</v>
      </c>
      <c r="H444" s="311">
        <v>2020</v>
      </c>
      <c r="I444" s="98">
        <v>14892709</v>
      </c>
      <c r="J444" s="98">
        <v>13641560</v>
      </c>
      <c r="K444" s="98">
        <v>1251149</v>
      </c>
      <c r="L444" s="309"/>
      <c r="M444" s="307" t="s">
        <v>1475</v>
      </c>
      <c r="N444" s="259"/>
      <c r="O444" s="259"/>
      <c r="P444" s="259"/>
      <c r="Q444" s="257">
        <f>[1]KURUMLAR!K221/4</f>
        <v>312787.25</v>
      </c>
      <c r="R444" s="103">
        <v>312787.25</v>
      </c>
      <c r="S444" s="103">
        <v>312787.25</v>
      </c>
      <c r="T444" s="103">
        <v>312787.25</v>
      </c>
    </row>
    <row r="445" spans="1:20" s="6" customFormat="1" ht="47.1" customHeight="1">
      <c r="A445" s="157">
        <v>443</v>
      </c>
      <c r="B445" s="142" t="s">
        <v>186</v>
      </c>
      <c r="C445" s="20" t="s">
        <v>75</v>
      </c>
      <c r="D445" s="175" t="s">
        <v>100</v>
      </c>
      <c r="E445" s="86" t="s">
        <v>101</v>
      </c>
      <c r="F445" s="87" t="s">
        <v>102</v>
      </c>
      <c r="G445" s="310">
        <v>2012</v>
      </c>
      <c r="H445" s="310">
        <v>2016</v>
      </c>
      <c r="I445" s="98">
        <v>12500000</v>
      </c>
      <c r="J445" s="98">
        <v>0</v>
      </c>
      <c r="K445" s="98">
        <v>10000</v>
      </c>
      <c r="L445" s="309"/>
      <c r="M445" s="307" t="s">
        <v>1543</v>
      </c>
      <c r="N445" s="259"/>
      <c r="O445" s="259"/>
      <c r="P445" s="259"/>
      <c r="Q445" s="257">
        <f>[1]KURUMLAR!K222/4</f>
        <v>2500</v>
      </c>
      <c r="R445" s="103">
        <v>2500</v>
      </c>
      <c r="S445" s="103">
        <v>2500</v>
      </c>
      <c r="T445" s="103">
        <v>2500</v>
      </c>
    </row>
    <row r="446" spans="1:20" s="6" customFormat="1" ht="47.1" customHeight="1">
      <c r="A446" s="157">
        <v>444</v>
      </c>
      <c r="B446" s="142" t="s">
        <v>186</v>
      </c>
      <c r="C446" s="20" t="s">
        <v>75</v>
      </c>
      <c r="D446" s="175" t="s">
        <v>103</v>
      </c>
      <c r="E446" s="86" t="s">
        <v>15</v>
      </c>
      <c r="F446" s="87" t="s">
        <v>97</v>
      </c>
      <c r="G446" s="310">
        <v>2015</v>
      </c>
      <c r="H446" s="310">
        <v>2022</v>
      </c>
      <c r="I446" s="98">
        <v>5040000</v>
      </c>
      <c r="J446" s="98">
        <v>0</v>
      </c>
      <c r="K446" s="98">
        <v>10000</v>
      </c>
      <c r="L446" s="309"/>
      <c r="M446" s="307" t="s">
        <v>1544</v>
      </c>
      <c r="N446" s="259"/>
      <c r="O446" s="259"/>
      <c r="P446" s="259"/>
      <c r="Q446" s="257">
        <f>[1]KURUMLAR!K223/4</f>
        <v>2500</v>
      </c>
      <c r="R446" s="103">
        <v>2500</v>
      </c>
      <c r="S446" s="103">
        <v>2500</v>
      </c>
      <c r="T446" s="103">
        <v>2500</v>
      </c>
    </row>
    <row r="447" spans="1:20" s="6" customFormat="1" ht="47.1" customHeight="1">
      <c r="A447" s="154">
        <v>445</v>
      </c>
      <c r="B447" s="142" t="s">
        <v>186</v>
      </c>
      <c r="C447" s="20" t="s">
        <v>75</v>
      </c>
      <c r="D447" s="175" t="s">
        <v>104</v>
      </c>
      <c r="E447" s="86" t="s">
        <v>105</v>
      </c>
      <c r="F447" s="87" t="s">
        <v>106</v>
      </c>
      <c r="G447" s="310">
        <v>2013</v>
      </c>
      <c r="H447" s="310">
        <v>2019</v>
      </c>
      <c r="I447" s="98">
        <v>10500000</v>
      </c>
      <c r="J447" s="98">
        <v>0</v>
      </c>
      <c r="K447" s="98">
        <v>10000</v>
      </c>
      <c r="L447" s="309"/>
      <c r="M447" s="307" t="s">
        <v>1545</v>
      </c>
      <c r="N447" s="259"/>
      <c r="O447" s="259"/>
      <c r="P447" s="259"/>
      <c r="Q447" s="257">
        <f>[1]KURUMLAR!K224/4</f>
        <v>2500</v>
      </c>
      <c r="R447" s="103">
        <v>2500</v>
      </c>
      <c r="S447" s="103">
        <v>2500</v>
      </c>
      <c r="T447" s="103">
        <v>2500</v>
      </c>
    </row>
    <row r="448" spans="1:20" s="6" customFormat="1" ht="47.1" customHeight="1">
      <c r="A448" s="157">
        <v>446</v>
      </c>
      <c r="B448" s="142" t="s">
        <v>186</v>
      </c>
      <c r="C448" s="20" t="s">
        <v>75</v>
      </c>
      <c r="D448" s="175" t="s">
        <v>103</v>
      </c>
      <c r="E448" s="86" t="s">
        <v>15</v>
      </c>
      <c r="F448" s="87" t="s">
        <v>107</v>
      </c>
      <c r="G448" s="310">
        <v>2015</v>
      </c>
      <c r="H448" s="310">
        <v>2022</v>
      </c>
      <c r="I448" s="98">
        <v>5040000</v>
      </c>
      <c r="J448" s="98">
        <v>0</v>
      </c>
      <c r="K448" s="98">
        <v>10000</v>
      </c>
      <c r="L448" s="309"/>
      <c r="M448" s="307" t="s">
        <v>1544</v>
      </c>
      <c r="N448" s="259"/>
      <c r="O448" s="259"/>
      <c r="P448" s="259"/>
      <c r="Q448" s="257">
        <f>[1]KURUMLAR!K225/4</f>
        <v>2500</v>
      </c>
      <c r="R448" s="103">
        <v>2500</v>
      </c>
      <c r="S448" s="103">
        <v>2500</v>
      </c>
      <c r="T448" s="103">
        <v>2500</v>
      </c>
    </row>
    <row r="449" spans="1:20" s="6" customFormat="1" ht="47.1" customHeight="1">
      <c r="A449" s="157">
        <v>447</v>
      </c>
      <c r="B449" s="142" t="s">
        <v>186</v>
      </c>
      <c r="C449" s="20" t="s">
        <v>75</v>
      </c>
      <c r="D449" s="175" t="s">
        <v>98</v>
      </c>
      <c r="E449" s="86" t="s">
        <v>88</v>
      </c>
      <c r="F449" s="87" t="s">
        <v>97</v>
      </c>
      <c r="G449" s="310">
        <v>2015</v>
      </c>
      <c r="H449" s="310">
        <v>2022</v>
      </c>
      <c r="I449" s="98">
        <v>10860000</v>
      </c>
      <c r="J449" s="98">
        <v>0</v>
      </c>
      <c r="K449" s="98">
        <v>10000</v>
      </c>
      <c r="L449" s="309"/>
      <c r="M449" s="307" t="s">
        <v>1546</v>
      </c>
      <c r="N449" s="259"/>
      <c r="O449" s="259"/>
      <c r="P449" s="259"/>
      <c r="Q449" s="257">
        <f>[1]KURUMLAR!K226/4</f>
        <v>2500</v>
      </c>
      <c r="R449" s="103">
        <v>2500</v>
      </c>
      <c r="S449" s="103">
        <v>2500</v>
      </c>
      <c r="T449" s="103">
        <v>2500</v>
      </c>
    </row>
    <row r="450" spans="1:20" s="6" customFormat="1" ht="47.1" customHeight="1">
      <c r="A450" s="157">
        <v>448</v>
      </c>
      <c r="B450" s="142" t="s">
        <v>186</v>
      </c>
      <c r="C450" s="20" t="s">
        <v>75</v>
      </c>
      <c r="D450" s="175" t="s">
        <v>98</v>
      </c>
      <c r="E450" s="86" t="s">
        <v>88</v>
      </c>
      <c r="F450" s="87" t="s">
        <v>107</v>
      </c>
      <c r="G450" s="310">
        <v>2015</v>
      </c>
      <c r="H450" s="310">
        <v>2022</v>
      </c>
      <c r="I450" s="98">
        <v>10860000</v>
      </c>
      <c r="J450" s="98">
        <v>0</v>
      </c>
      <c r="K450" s="98">
        <v>10000</v>
      </c>
      <c r="L450" s="309"/>
      <c r="M450" s="307" t="s">
        <v>1546</v>
      </c>
      <c r="N450" s="259"/>
      <c r="O450" s="259"/>
      <c r="P450" s="259"/>
      <c r="Q450" s="257">
        <f>[1]KURUMLAR!K227/4</f>
        <v>2500</v>
      </c>
      <c r="R450" s="103">
        <v>2500</v>
      </c>
      <c r="S450" s="103">
        <v>2500</v>
      </c>
      <c r="T450" s="103">
        <v>2500</v>
      </c>
    </row>
    <row r="451" spans="1:20" s="6" customFormat="1" ht="47.1" customHeight="1">
      <c r="A451" s="154">
        <v>449</v>
      </c>
      <c r="B451" s="142" t="s">
        <v>186</v>
      </c>
      <c r="C451" s="20" t="s">
        <v>75</v>
      </c>
      <c r="D451" s="175" t="s">
        <v>109</v>
      </c>
      <c r="E451" s="86" t="s">
        <v>88</v>
      </c>
      <c r="F451" s="87" t="s">
        <v>110</v>
      </c>
      <c r="G451" s="311">
        <v>2017</v>
      </c>
      <c r="H451" s="311">
        <v>2022</v>
      </c>
      <c r="I451" s="98">
        <v>18560554</v>
      </c>
      <c r="J451" s="98">
        <v>0</v>
      </c>
      <c r="K451" s="98">
        <v>10000</v>
      </c>
      <c r="L451" s="309"/>
      <c r="M451" s="307" t="s">
        <v>1547</v>
      </c>
      <c r="N451" s="259"/>
      <c r="O451" s="259"/>
      <c r="P451" s="259"/>
      <c r="Q451" s="257">
        <f>[1]KURUMLAR!K228/4</f>
        <v>2500</v>
      </c>
      <c r="R451" s="103">
        <v>2500</v>
      </c>
      <c r="S451" s="103">
        <v>2500</v>
      </c>
      <c r="T451" s="103">
        <v>2500</v>
      </c>
    </row>
    <row r="452" spans="1:20" s="6" customFormat="1" ht="47.1" customHeight="1">
      <c r="A452" s="157">
        <v>450</v>
      </c>
      <c r="B452" s="142" t="s">
        <v>186</v>
      </c>
      <c r="C452" s="20" t="s">
        <v>75</v>
      </c>
      <c r="D452" s="175" t="s">
        <v>111</v>
      </c>
      <c r="E452" s="86" t="s">
        <v>88</v>
      </c>
      <c r="F452" s="87" t="s">
        <v>110</v>
      </c>
      <c r="G452" s="311">
        <v>2018</v>
      </c>
      <c r="H452" s="311">
        <v>2022</v>
      </c>
      <c r="I452" s="98">
        <v>12000000</v>
      </c>
      <c r="J452" s="98">
        <v>27671</v>
      </c>
      <c r="K452" s="98">
        <v>10000</v>
      </c>
      <c r="L452" s="309"/>
      <c r="M452" s="307" t="s">
        <v>1548</v>
      </c>
      <c r="N452" s="259"/>
      <c r="O452" s="259"/>
      <c r="P452" s="259"/>
      <c r="Q452" s="257">
        <f>[1]KURUMLAR!K229/4</f>
        <v>2500</v>
      </c>
      <c r="R452" s="103">
        <v>2500</v>
      </c>
      <c r="S452" s="103">
        <v>2500</v>
      </c>
      <c r="T452" s="103">
        <v>2500</v>
      </c>
    </row>
    <row r="453" spans="1:20" s="6" customFormat="1" ht="47.1" customHeight="1">
      <c r="A453" s="157">
        <v>451</v>
      </c>
      <c r="B453" s="142" t="s">
        <v>186</v>
      </c>
      <c r="C453" s="20" t="s">
        <v>75</v>
      </c>
      <c r="D453" s="175" t="s">
        <v>113</v>
      </c>
      <c r="E453" s="86" t="s">
        <v>84</v>
      </c>
      <c r="F453" s="87" t="s">
        <v>108</v>
      </c>
      <c r="G453" s="310">
        <v>2014</v>
      </c>
      <c r="H453" s="310">
        <v>2022</v>
      </c>
      <c r="I453" s="98">
        <v>12000000</v>
      </c>
      <c r="J453" s="98">
        <v>0</v>
      </c>
      <c r="K453" s="98">
        <v>10000</v>
      </c>
      <c r="L453" s="309"/>
      <c r="M453" s="307" t="s">
        <v>1549</v>
      </c>
      <c r="N453" s="259"/>
      <c r="O453" s="259"/>
      <c r="P453" s="259"/>
      <c r="Q453" s="257">
        <f>[1]KURUMLAR!K230/4</f>
        <v>2500</v>
      </c>
      <c r="R453" s="103">
        <v>2500</v>
      </c>
      <c r="S453" s="103">
        <v>2500</v>
      </c>
      <c r="T453" s="103">
        <v>2500</v>
      </c>
    </row>
    <row r="454" spans="1:20" s="6" customFormat="1" ht="47.1" customHeight="1">
      <c r="A454" s="157">
        <v>452</v>
      </c>
      <c r="B454" s="142" t="s">
        <v>186</v>
      </c>
      <c r="C454" s="20" t="s">
        <v>75</v>
      </c>
      <c r="D454" s="175" t="s">
        <v>116</v>
      </c>
      <c r="E454" s="86" t="s">
        <v>114</v>
      </c>
      <c r="F454" s="87" t="s">
        <v>102</v>
      </c>
      <c r="G454" s="310">
        <v>2015</v>
      </c>
      <c r="H454" s="310">
        <v>2020</v>
      </c>
      <c r="I454" s="98">
        <v>17506575</v>
      </c>
      <c r="J454" s="98">
        <v>13550715</v>
      </c>
      <c r="K454" s="98">
        <v>3955860</v>
      </c>
      <c r="L454" s="309"/>
      <c r="M454" s="307" t="s">
        <v>1517</v>
      </c>
      <c r="N454" s="259"/>
      <c r="O454" s="259"/>
      <c r="P454" s="259"/>
      <c r="Q454" s="257">
        <f>[1]KURUMLAR!K231/4</f>
        <v>988965</v>
      </c>
      <c r="R454" s="103">
        <v>988965</v>
      </c>
      <c r="S454" s="103">
        <v>988965</v>
      </c>
      <c r="T454" s="103">
        <v>988965</v>
      </c>
    </row>
    <row r="455" spans="1:20" s="6" customFormat="1" ht="47.1" customHeight="1">
      <c r="A455" s="154">
        <v>453</v>
      </c>
      <c r="B455" s="142" t="s">
        <v>186</v>
      </c>
      <c r="C455" s="20" t="s">
        <v>75</v>
      </c>
      <c r="D455" s="175" t="s">
        <v>117</v>
      </c>
      <c r="E455" s="86" t="s">
        <v>114</v>
      </c>
      <c r="F455" s="87" t="s">
        <v>118</v>
      </c>
      <c r="G455" s="310">
        <v>2016</v>
      </c>
      <c r="H455" s="310">
        <v>2022</v>
      </c>
      <c r="I455" s="98">
        <v>11520000</v>
      </c>
      <c r="J455" s="98">
        <v>0</v>
      </c>
      <c r="K455" s="98">
        <v>10000</v>
      </c>
      <c r="L455" s="309"/>
      <c r="M455" s="307" t="s">
        <v>1550</v>
      </c>
      <c r="N455" s="259"/>
      <c r="O455" s="259"/>
      <c r="P455" s="259"/>
      <c r="Q455" s="257">
        <f>[1]KURUMLAR!K232/4</f>
        <v>2500</v>
      </c>
      <c r="R455" s="103">
        <v>2500</v>
      </c>
      <c r="S455" s="103">
        <v>2500</v>
      </c>
      <c r="T455" s="103">
        <v>2500</v>
      </c>
    </row>
    <row r="456" spans="1:20" s="6" customFormat="1" ht="47.1" customHeight="1">
      <c r="A456" s="157">
        <v>454</v>
      </c>
      <c r="B456" s="142" t="s">
        <v>186</v>
      </c>
      <c r="C456" s="20" t="s">
        <v>75</v>
      </c>
      <c r="D456" s="175" t="s">
        <v>119</v>
      </c>
      <c r="E456" s="86" t="s">
        <v>114</v>
      </c>
      <c r="F456" s="87" t="s">
        <v>110</v>
      </c>
      <c r="G456" s="310">
        <v>2015</v>
      </c>
      <c r="H456" s="310">
        <v>2022</v>
      </c>
      <c r="I456" s="98">
        <v>12960000</v>
      </c>
      <c r="J456" s="98">
        <v>17936</v>
      </c>
      <c r="K456" s="98">
        <v>10000</v>
      </c>
      <c r="L456" s="309"/>
      <c r="M456" s="307" t="s">
        <v>1551</v>
      </c>
      <c r="N456" s="259"/>
      <c r="O456" s="259"/>
      <c r="P456" s="259"/>
      <c r="Q456" s="257">
        <f>[1]KURUMLAR!K233/4</f>
        <v>2500</v>
      </c>
      <c r="R456" s="103">
        <v>2500</v>
      </c>
      <c r="S456" s="103">
        <v>2500</v>
      </c>
      <c r="T456" s="103">
        <v>2500</v>
      </c>
    </row>
    <row r="457" spans="1:20" s="6" customFormat="1" ht="47.1" customHeight="1">
      <c r="A457" s="157">
        <v>455</v>
      </c>
      <c r="B457" s="142" t="s">
        <v>186</v>
      </c>
      <c r="C457" s="20" t="s">
        <v>75</v>
      </c>
      <c r="D457" s="175" t="s">
        <v>119</v>
      </c>
      <c r="E457" s="86" t="s">
        <v>76</v>
      </c>
      <c r="F457" s="87" t="s">
        <v>102</v>
      </c>
      <c r="G457" s="310">
        <v>2015</v>
      </c>
      <c r="H457" s="310">
        <v>2022</v>
      </c>
      <c r="I457" s="98">
        <v>14400000</v>
      </c>
      <c r="J457" s="98">
        <v>0</v>
      </c>
      <c r="K457" s="98">
        <v>10000</v>
      </c>
      <c r="L457" s="309"/>
      <c r="M457" s="307" t="s">
        <v>1552</v>
      </c>
      <c r="N457" s="259"/>
      <c r="O457" s="259"/>
      <c r="P457" s="259"/>
      <c r="Q457" s="257">
        <f>[1]KURUMLAR!K234/4</f>
        <v>2500</v>
      </c>
      <c r="R457" s="103">
        <v>2500</v>
      </c>
      <c r="S457" s="103">
        <v>2500</v>
      </c>
      <c r="T457" s="103">
        <v>2500</v>
      </c>
    </row>
    <row r="458" spans="1:20" s="6" customFormat="1" ht="47.1" customHeight="1">
      <c r="A458" s="157">
        <v>456</v>
      </c>
      <c r="B458" s="142" t="s">
        <v>186</v>
      </c>
      <c r="C458" s="20" t="s">
        <v>75</v>
      </c>
      <c r="D458" s="175" t="s">
        <v>120</v>
      </c>
      <c r="E458" s="86" t="s">
        <v>76</v>
      </c>
      <c r="F458" s="87" t="s">
        <v>110</v>
      </c>
      <c r="G458" s="310">
        <v>2015</v>
      </c>
      <c r="H458" s="310">
        <v>2022</v>
      </c>
      <c r="I458" s="98">
        <v>12960000</v>
      </c>
      <c r="J458" s="98">
        <v>0</v>
      </c>
      <c r="K458" s="98">
        <v>10000</v>
      </c>
      <c r="L458" s="309"/>
      <c r="M458" s="307" t="s">
        <v>1552</v>
      </c>
      <c r="N458" s="259"/>
      <c r="O458" s="259"/>
      <c r="P458" s="259"/>
      <c r="Q458" s="257">
        <f>[1]KURUMLAR!K235/4</f>
        <v>2500</v>
      </c>
      <c r="R458" s="103">
        <v>2500</v>
      </c>
      <c r="S458" s="103">
        <v>2500</v>
      </c>
      <c r="T458" s="103">
        <v>2500</v>
      </c>
    </row>
    <row r="459" spans="1:20" s="6" customFormat="1" ht="47.1" customHeight="1">
      <c r="A459" s="154">
        <v>457</v>
      </c>
      <c r="B459" s="142" t="s">
        <v>186</v>
      </c>
      <c r="C459" s="20" t="s">
        <v>75</v>
      </c>
      <c r="D459" s="175" t="s">
        <v>109</v>
      </c>
      <c r="E459" s="86" t="s">
        <v>76</v>
      </c>
      <c r="F459" s="87" t="s">
        <v>112</v>
      </c>
      <c r="G459" s="310">
        <v>2015</v>
      </c>
      <c r="H459" s="310">
        <v>2022</v>
      </c>
      <c r="I459" s="98">
        <v>15120000</v>
      </c>
      <c r="J459" s="98">
        <v>0</v>
      </c>
      <c r="K459" s="98">
        <v>10000</v>
      </c>
      <c r="L459" s="309"/>
      <c r="M459" s="307" t="s">
        <v>1552</v>
      </c>
      <c r="N459" s="259"/>
      <c r="O459" s="259"/>
      <c r="P459" s="259"/>
      <c r="Q459" s="257">
        <f>[1]KURUMLAR!K236/4</f>
        <v>2500</v>
      </c>
      <c r="R459" s="103">
        <v>2500</v>
      </c>
      <c r="S459" s="103">
        <v>2500</v>
      </c>
      <c r="T459" s="103">
        <v>2500</v>
      </c>
    </row>
    <row r="460" spans="1:20" s="6" customFormat="1" ht="47.1" customHeight="1">
      <c r="A460" s="157">
        <v>458</v>
      </c>
      <c r="B460" s="142" t="s">
        <v>186</v>
      </c>
      <c r="C460" s="20" t="s">
        <v>75</v>
      </c>
      <c r="D460" s="175" t="s">
        <v>121</v>
      </c>
      <c r="E460" s="86" t="s">
        <v>76</v>
      </c>
      <c r="F460" s="87" t="s">
        <v>122</v>
      </c>
      <c r="G460" s="310">
        <v>2015</v>
      </c>
      <c r="H460" s="310">
        <v>2022</v>
      </c>
      <c r="I460" s="98">
        <v>15840000</v>
      </c>
      <c r="J460" s="98">
        <v>0</v>
      </c>
      <c r="K460" s="98">
        <v>10000</v>
      </c>
      <c r="L460" s="309"/>
      <c r="M460" s="307" t="s">
        <v>1552</v>
      </c>
      <c r="N460" s="259"/>
      <c r="O460" s="259"/>
      <c r="P460" s="259"/>
      <c r="Q460" s="257">
        <f>[1]KURUMLAR!K237/4</f>
        <v>2500</v>
      </c>
      <c r="R460" s="103">
        <v>2500</v>
      </c>
      <c r="S460" s="103">
        <v>2500</v>
      </c>
      <c r="T460" s="103">
        <v>2500</v>
      </c>
    </row>
    <row r="461" spans="1:20" s="6" customFormat="1" ht="47.1" customHeight="1">
      <c r="A461" s="157">
        <v>459</v>
      </c>
      <c r="B461" s="142" t="s">
        <v>186</v>
      </c>
      <c r="C461" s="20" t="s">
        <v>75</v>
      </c>
      <c r="D461" s="175" t="s">
        <v>109</v>
      </c>
      <c r="E461" s="86" t="s">
        <v>76</v>
      </c>
      <c r="F461" s="87" t="s">
        <v>102</v>
      </c>
      <c r="G461" s="310">
        <v>2016</v>
      </c>
      <c r="H461" s="310">
        <v>2022</v>
      </c>
      <c r="I461" s="98">
        <v>12816000</v>
      </c>
      <c r="J461" s="98">
        <v>0</v>
      </c>
      <c r="K461" s="98">
        <v>10000</v>
      </c>
      <c r="L461" s="309"/>
      <c r="M461" s="307" t="s">
        <v>1552</v>
      </c>
      <c r="N461" s="259"/>
      <c r="O461" s="259"/>
      <c r="P461" s="259"/>
      <c r="Q461" s="257">
        <f>[1]KURUMLAR!K238/4</f>
        <v>2500</v>
      </c>
      <c r="R461" s="103">
        <v>2500</v>
      </c>
      <c r="S461" s="103">
        <v>2500</v>
      </c>
      <c r="T461" s="103">
        <v>2500</v>
      </c>
    </row>
    <row r="462" spans="1:20" s="6" customFormat="1" ht="47.1" customHeight="1">
      <c r="A462" s="157">
        <v>460</v>
      </c>
      <c r="B462" s="142" t="s">
        <v>186</v>
      </c>
      <c r="C462" s="20" t="s">
        <v>75</v>
      </c>
      <c r="D462" s="175" t="s">
        <v>123</v>
      </c>
      <c r="E462" s="86" t="s">
        <v>76</v>
      </c>
      <c r="F462" s="87" t="s">
        <v>110</v>
      </c>
      <c r="G462" s="310">
        <v>2016</v>
      </c>
      <c r="H462" s="310">
        <v>2022</v>
      </c>
      <c r="I462" s="98">
        <v>12960000</v>
      </c>
      <c r="J462" s="98">
        <v>0</v>
      </c>
      <c r="K462" s="98">
        <v>10000</v>
      </c>
      <c r="L462" s="309"/>
      <c r="M462" s="307" t="s">
        <v>1552</v>
      </c>
      <c r="N462" s="259"/>
      <c r="O462" s="259"/>
      <c r="P462" s="259"/>
      <c r="Q462" s="257">
        <f>[1]KURUMLAR!K239/4</f>
        <v>2500</v>
      </c>
      <c r="R462" s="103">
        <v>2500</v>
      </c>
      <c r="S462" s="103">
        <v>2500</v>
      </c>
      <c r="T462" s="103">
        <v>2500</v>
      </c>
    </row>
    <row r="463" spans="1:20" s="6" customFormat="1" ht="47.1" customHeight="1">
      <c r="A463" s="154">
        <v>461</v>
      </c>
      <c r="B463" s="142" t="s">
        <v>186</v>
      </c>
      <c r="C463" s="20" t="s">
        <v>75</v>
      </c>
      <c r="D463" s="175" t="s">
        <v>124</v>
      </c>
      <c r="E463" s="86" t="s">
        <v>125</v>
      </c>
      <c r="F463" s="87" t="s">
        <v>126</v>
      </c>
      <c r="G463" s="310">
        <v>2014</v>
      </c>
      <c r="H463" s="310">
        <v>2022</v>
      </c>
      <c r="I463" s="98">
        <v>26640000</v>
      </c>
      <c r="J463" s="98">
        <v>15000</v>
      </c>
      <c r="K463" s="98">
        <v>10000</v>
      </c>
      <c r="L463" s="309"/>
      <c r="M463" s="307" t="s">
        <v>1553</v>
      </c>
      <c r="N463" s="259"/>
      <c r="O463" s="259"/>
      <c r="P463" s="259"/>
      <c r="Q463" s="257">
        <f>[1]KURUMLAR!K240/4</f>
        <v>2500</v>
      </c>
      <c r="R463" s="103">
        <v>2500</v>
      </c>
      <c r="S463" s="103">
        <v>2500</v>
      </c>
      <c r="T463" s="103">
        <v>2500</v>
      </c>
    </row>
    <row r="464" spans="1:20" s="6" customFormat="1" ht="47.1" customHeight="1">
      <c r="A464" s="157">
        <v>462</v>
      </c>
      <c r="B464" s="142" t="s">
        <v>186</v>
      </c>
      <c r="C464" s="20" t="s">
        <v>75</v>
      </c>
      <c r="D464" s="175" t="s">
        <v>127</v>
      </c>
      <c r="E464" s="86" t="s">
        <v>128</v>
      </c>
      <c r="F464" s="87" t="s">
        <v>97</v>
      </c>
      <c r="G464" s="310">
        <v>2015</v>
      </c>
      <c r="H464" s="310">
        <v>2022</v>
      </c>
      <c r="I464" s="98">
        <v>7200000</v>
      </c>
      <c r="J464" s="98">
        <v>0</v>
      </c>
      <c r="K464" s="98">
        <v>10000</v>
      </c>
      <c r="L464" s="309"/>
      <c r="M464" s="307" t="s">
        <v>1554</v>
      </c>
      <c r="N464" s="259"/>
      <c r="O464" s="259"/>
      <c r="P464" s="259"/>
      <c r="Q464" s="257">
        <f>[1]KURUMLAR!K241/4</f>
        <v>2500</v>
      </c>
      <c r="R464" s="103">
        <v>2500</v>
      </c>
      <c r="S464" s="103">
        <v>2500</v>
      </c>
      <c r="T464" s="103">
        <v>2500</v>
      </c>
    </row>
    <row r="465" spans="1:20" s="6" customFormat="1" ht="47.1" customHeight="1">
      <c r="A465" s="157">
        <v>463</v>
      </c>
      <c r="B465" s="142" t="s">
        <v>186</v>
      </c>
      <c r="C465" s="20" t="s">
        <v>75</v>
      </c>
      <c r="D465" s="175" t="s">
        <v>129</v>
      </c>
      <c r="E465" s="86" t="s">
        <v>128</v>
      </c>
      <c r="F465" s="87" t="s">
        <v>130</v>
      </c>
      <c r="G465" s="310">
        <v>2014</v>
      </c>
      <c r="H465" s="310">
        <v>2022</v>
      </c>
      <c r="I465" s="98">
        <v>24000000</v>
      </c>
      <c r="J465" s="98">
        <v>0</v>
      </c>
      <c r="K465" s="98">
        <v>10000</v>
      </c>
      <c r="L465" s="309"/>
      <c r="M465" s="307" t="s">
        <v>1555</v>
      </c>
      <c r="N465" s="259"/>
      <c r="O465" s="259"/>
      <c r="P465" s="259"/>
      <c r="Q465" s="257">
        <f>[1]KURUMLAR!K242/4</f>
        <v>2500</v>
      </c>
      <c r="R465" s="103">
        <v>2500</v>
      </c>
      <c r="S465" s="103">
        <v>2500</v>
      </c>
      <c r="T465" s="103">
        <v>2500</v>
      </c>
    </row>
    <row r="466" spans="1:20" s="6" customFormat="1" ht="47.1" customHeight="1">
      <c r="A466" s="157">
        <v>464</v>
      </c>
      <c r="B466" s="142" t="s">
        <v>186</v>
      </c>
      <c r="C466" s="20" t="s">
        <v>75</v>
      </c>
      <c r="D466" s="175" t="s">
        <v>131</v>
      </c>
      <c r="E466" s="86" t="s">
        <v>128</v>
      </c>
      <c r="F466" s="87" t="s">
        <v>108</v>
      </c>
      <c r="G466" s="310">
        <v>2014</v>
      </c>
      <c r="H466" s="310">
        <v>2019</v>
      </c>
      <c r="I466" s="98">
        <v>10395800</v>
      </c>
      <c r="J466" s="98">
        <v>9795206</v>
      </c>
      <c r="K466" s="98">
        <v>589262</v>
      </c>
      <c r="L466" s="309"/>
      <c r="M466" s="307" t="s">
        <v>1475</v>
      </c>
      <c r="N466" s="259"/>
      <c r="O466" s="259"/>
      <c r="P466" s="259"/>
      <c r="Q466" s="257">
        <f>[1]KURUMLAR!K243/4</f>
        <v>147315.5</v>
      </c>
      <c r="R466" s="103">
        <v>147315.5</v>
      </c>
      <c r="S466" s="103">
        <v>147315.5</v>
      </c>
      <c r="T466" s="103">
        <v>147315.5</v>
      </c>
    </row>
    <row r="467" spans="1:20" s="6" customFormat="1" ht="47.1" customHeight="1">
      <c r="A467" s="154">
        <v>465</v>
      </c>
      <c r="B467" s="142" t="s">
        <v>186</v>
      </c>
      <c r="C467" s="20" t="s">
        <v>75</v>
      </c>
      <c r="D467" s="175" t="s">
        <v>132</v>
      </c>
      <c r="E467" s="86" t="s">
        <v>128</v>
      </c>
      <c r="F467" s="87" t="s">
        <v>110</v>
      </c>
      <c r="G467" s="310">
        <v>2015</v>
      </c>
      <c r="H467" s="310">
        <v>2020</v>
      </c>
      <c r="I467" s="98">
        <v>9448597</v>
      </c>
      <c r="J467" s="98">
        <v>7691228</v>
      </c>
      <c r="K467" s="98">
        <v>1757329</v>
      </c>
      <c r="L467" s="309"/>
      <c r="M467" s="307" t="s">
        <v>1517</v>
      </c>
      <c r="N467" s="259"/>
      <c r="O467" s="259"/>
      <c r="P467" s="259"/>
      <c r="Q467" s="257">
        <f>[1]KURUMLAR!K244/4</f>
        <v>439332.25</v>
      </c>
      <c r="R467" s="103">
        <v>439332.25</v>
      </c>
      <c r="S467" s="103">
        <v>439332.25</v>
      </c>
      <c r="T467" s="103">
        <v>439332.25</v>
      </c>
    </row>
    <row r="468" spans="1:20" s="6" customFormat="1" ht="47.1" customHeight="1">
      <c r="A468" s="157">
        <v>466</v>
      </c>
      <c r="B468" s="142" t="s">
        <v>186</v>
      </c>
      <c r="C468" s="20" t="s">
        <v>75</v>
      </c>
      <c r="D468" s="175" t="s">
        <v>103</v>
      </c>
      <c r="E468" s="86" t="s">
        <v>15</v>
      </c>
      <c r="F468" s="87" t="s">
        <v>107</v>
      </c>
      <c r="G468" s="310">
        <v>2015</v>
      </c>
      <c r="H468" s="310">
        <v>2022</v>
      </c>
      <c r="I468" s="98">
        <v>5040000</v>
      </c>
      <c r="J468" s="98">
        <v>0</v>
      </c>
      <c r="K468" s="98">
        <v>10000</v>
      </c>
      <c r="L468" s="309"/>
      <c r="M468" s="307" t="s">
        <v>1544</v>
      </c>
      <c r="N468" s="259"/>
      <c r="O468" s="259"/>
      <c r="P468" s="259"/>
      <c r="Q468" s="257">
        <f>[1]KURUMLAR!K245/4</f>
        <v>2500</v>
      </c>
      <c r="R468" s="103">
        <v>2500</v>
      </c>
      <c r="S468" s="103">
        <v>2500</v>
      </c>
      <c r="T468" s="103">
        <v>2500</v>
      </c>
    </row>
    <row r="469" spans="1:20" s="6" customFormat="1" ht="47.1" customHeight="1">
      <c r="A469" s="157">
        <v>467</v>
      </c>
      <c r="B469" s="142" t="s">
        <v>186</v>
      </c>
      <c r="C469" s="20" t="s">
        <v>75</v>
      </c>
      <c r="D469" s="175" t="s">
        <v>133</v>
      </c>
      <c r="E469" s="86" t="s">
        <v>128</v>
      </c>
      <c r="F469" s="87" t="s">
        <v>134</v>
      </c>
      <c r="G469" s="311">
        <v>2017</v>
      </c>
      <c r="H469" s="311">
        <v>2022</v>
      </c>
      <c r="I469" s="98">
        <v>7920000</v>
      </c>
      <c r="J469" s="98">
        <v>0</v>
      </c>
      <c r="K469" s="98">
        <v>10000</v>
      </c>
      <c r="L469" s="309"/>
      <c r="M469" s="307" t="s">
        <v>1556</v>
      </c>
      <c r="N469" s="259"/>
      <c r="O469" s="259"/>
      <c r="P469" s="259"/>
      <c r="Q469" s="257">
        <f>[1]KURUMLAR!K246/4</f>
        <v>2500</v>
      </c>
      <c r="R469" s="103">
        <v>2500</v>
      </c>
      <c r="S469" s="103">
        <v>2500</v>
      </c>
      <c r="T469" s="103">
        <v>2500</v>
      </c>
    </row>
    <row r="470" spans="1:20" s="6" customFormat="1" ht="47.1" customHeight="1">
      <c r="A470" s="157">
        <v>468</v>
      </c>
      <c r="B470" s="142" t="s">
        <v>186</v>
      </c>
      <c r="C470" s="20" t="s">
        <v>75</v>
      </c>
      <c r="D470" s="175" t="s">
        <v>135</v>
      </c>
      <c r="E470" s="86" t="s">
        <v>136</v>
      </c>
      <c r="F470" s="87" t="s">
        <v>977</v>
      </c>
      <c r="G470" s="310">
        <v>2015</v>
      </c>
      <c r="H470" s="310">
        <v>2022</v>
      </c>
      <c r="I470" s="98">
        <v>15000000</v>
      </c>
      <c r="J470" s="98">
        <v>0</v>
      </c>
      <c r="K470" s="98">
        <v>10000</v>
      </c>
      <c r="L470" s="309"/>
      <c r="M470" s="307" t="s">
        <v>1557</v>
      </c>
      <c r="N470" s="259"/>
      <c r="O470" s="259"/>
      <c r="P470" s="259"/>
      <c r="Q470" s="257">
        <f>[1]KURUMLAR!K247/4</f>
        <v>2500</v>
      </c>
      <c r="R470" s="103">
        <v>2500</v>
      </c>
      <c r="S470" s="103">
        <v>2500</v>
      </c>
      <c r="T470" s="103">
        <v>2500</v>
      </c>
    </row>
    <row r="471" spans="1:20" s="6" customFormat="1" ht="47.1" customHeight="1">
      <c r="A471" s="154">
        <v>469</v>
      </c>
      <c r="B471" s="142" t="s">
        <v>186</v>
      </c>
      <c r="C471" s="20" t="s">
        <v>75</v>
      </c>
      <c r="D471" s="175" t="s">
        <v>109</v>
      </c>
      <c r="E471" s="86" t="s">
        <v>85</v>
      </c>
      <c r="F471" s="87" t="s">
        <v>137</v>
      </c>
      <c r="G471" s="310">
        <v>2016</v>
      </c>
      <c r="H471" s="310">
        <v>2022</v>
      </c>
      <c r="I471" s="98">
        <v>26640000</v>
      </c>
      <c r="J471" s="98">
        <v>0</v>
      </c>
      <c r="K471" s="98">
        <v>10000</v>
      </c>
      <c r="L471" s="309"/>
      <c r="M471" s="307" t="s">
        <v>1558</v>
      </c>
      <c r="N471" s="259"/>
      <c r="O471" s="259"/>
      <c r="P471" s="259"/>
      <c r="Q471" s="257">
        <f>[1]KURUMLAR!K248/4</f>
        <v>2500</v>
      </c>
      <c r="R471" s="103">
        <v>2500</v>
      </c>
      <c r="S471" s="103">
        <v>2500</v>
      </c>
      <c r="T471" s="103">
        <v>2500</v>
      </c>
    </row>
    <row r="472" spans="1:20" s="6" customFormat="1" ht="47.1" customHeight="1">
      <c r="A472" s="157">
        <v>470</v>
      </c>
      <c r="B472" s="142" t="s">
        <v>186</v>
      </c>
      <c r="C472" s="20" t="s">
        <v>75</v>
      </c>
      <c r="D472" s="175" t="s">
        <v>98</v>
      </c>
      <c r="E472" s="86" t="s">
        <v>85</v>
      </c>
      <c r="F472" s="87" t="s">
        <v>138</v>
      </c>
      <c r="G472" s="311">
        <v>2017</v>
      </c>
      <c r="H472" s="311">
        <v>2022</v>
      </c>
      <c r="I472" s="98">
        <v>21600000</v>
      </c>
      <c r="J472" s="98">
        <v>0</v>
      </c>
      <c r="K472" s="98">
        <v>10000</v>
      </c>
      <c r="L472" s="309"/>
      <c r="M472" s="307" t="s">
        <v>1559</v>
      </c>
      <c r="N472" s="259"/>
      <c r="O472" s="259"/>
      <c r="P472" s="259"/>
      <c r="Q472" s="257">
        <f>[1]KURUMLAR!K249/4</f>
        <v>2500</v>
      </c>
      <c r="R472" s="103">
        <v>2500</v>
      </c>
      <c r="S472" s="103">
        <v>2500</v>
      </c>
      <c r="T472" s="103">
        <v>2500</v>
      </c>
    </row>
    <row r="473" spans="1:20" s="6" customFormat="1" ht="47.1" customHeight="1">
      <c r="A473" s="157">
        <v>471</v>
      </c>
      <c r="B473" s="142" t="s">
        <v>186</v>
      </c>
      <c r="C473" s="20" t="s">
        <v>75</v>
      </c>
      <c r="D473" s="175" t="s">
        <v>139</v>
      </c>
      <c r="E473" s="86" t="s">
        <v>78</v>
      </c>
      <c r="F473" s="87" t="s">
        <v>118</v>
      </c>
      <c r="G473" s="310">
        <v>2014</v>
      </c>
      <c r="H473" s="310">
        <v>2022</v>
      </c>
      <c r="I473" s="98">
        <v>13980000</v>
      </c>
      <c r="J473" s="98">
        <v>0</v>
      </c>
      <c r="K473" s="98">
        <v>10000</v>
      </c>
      <c r="L473" s="309"/>
      <c r="M473" s="307" t="s">
        <v>1560</v>
      </c>
      <c r="N473" s="259"/>
      <c r="O473" s="259"/>
      <c r="P473" s="259"/>
      <c r="Q473" s="257">
        <f>[1]KURUMLAR!K250/4</f>
        <v>2500</v>
      </c>
      <c r="R473" s="103">
        <v>2500</v>
      </c>
      <c r="S473" s="103">
        <v>2500</v>
      </c>
      <c r="T473" s="103">
        <v>2500</v>
      </c>
    </row>
    <row r="474" spans="1:20" s="6" customFormat="1" ht="47.1" customHeight="1">
      <c r="A474" s="157">
        <v>472</v>
      </c>
      <c r="B474" s="142" t="s">
        <v>186</v>
      </c>
      <c r="C474" s="20" t="s">
        <v>75</v>
      </c>
      <c r="D474" s="175" t="s">
        <v>140</v>
      </c>
      <c r="E474" s="86" t="s">
        <v>15</v>
      </c>
      <c r="F474" s="87" t="s">
        <v>141</v>
      </c>
      <c r="G474" s="310">
        <v>2016</v>
      </c>
      <c r="H474" s="310">
        <v>2022</v>
      </c>
      <c r="I474" s="98">
        <v>25200000</v>
      </c>
      <c r="J474" s="98">
        <v>0</v>
      </c>
      <c r="K474" s="98">
        <v>10000</v>
      </c>
      <c r="L474" s="309"/>
      <c r="M474" s="307" t="s">
        <v>1561</v>
      </c>
      <c r="N474" s="259"/>
      <c r="O474" s="259"/>
      <c r="P474" s="259"/>
      <c r="Q474" s="257">
        <f>[1]KURUMLAR!K251/4</f>
        <v>2500</v>
      </c>
      <c r="R474" s="103">
        <v>2500</v>
      </c>
      <c r="S474" s="103">
        <v>2500</v>
      </c>
      <c r="T474" s="103">
        <v>2500</v>
      </c>
    </row>
    <row r="475" spans="1:20" s="6" customFormat="1" ht="47.1" customHeight="1">
      <c r="A475" s="154">
        <v>473</v>
      </c>
      <c r="B475" s="142" t="s">
        <v>186</v>
      </c>
      <c r="C475" s="20" t="s">
        <v>75</v>
      </c>
      <c r="D475" s="175" t="s">
        <v>142</v>
      </c>
      <c r="E475" s="86" t="s">
        <v>15</v>
      </c>
      <c r="F475" s="87" t="s">
        <v>143</v>
      </c>
      <c r="G475" s="310">
        <v>2013</v>
      </c>
      <c r="H475" s="310">
        <v>2019</v>
      </c>
      <c r="I475" s="98">
        <v>4000000</v>
      </c>
      <c r="J475" s="98">
        <v>0</v>
      </c>
      <c r="K475" s="98">
        <v>10000</v>
      </c>
      <c r="L475" s="309"/>
      <c r="M475" s="307" t="s">
        <v>1562</v>
      </c>
      <c r="N475" s="259"/>
      <c r="O475" s="259"/>
      <c r="P475" s="259"/>
      <c r="Q475" s="257">
        <f>[1]KURUMLAR!K252/4</f>
        <v>2500</v>
      </c>
      <c r="R475" s="103">
        <v>2500</v>
      </c>
      <c r="S475" s="103">
        <v>2500</v>
      </c>
      <c r="T475" s="103">
        <v>2500</v>
      </c>
    </row>
    <row r="476" spans="1:20" s="6" customFormat="1" ht="47.1" customHeight="1">
      <c r="A476" s="157">
        <v>474</v>
      </c>
      <c r="B476" s="142" t="s">
        <v>186</v>
      </c>
      <c r="C476" s="20" t="s">
        <v>75</v>
      </c>
      <c r="D476" s="175" t="s">
        <v>978</v>
      </c>
      <c r="E476" s="86" t="s">
        <v>64</v>
      </c>
      <c r="F476" s="87" t="s">
        <v>107</v>
      </c>
      <c r="G476" s="310">
        <v>2015</v>
      </c>
      <c r="H476" s="310">
        <v>2022</v>
      </c>
      <c r="I476" s="98">
        <v>5400000</v>
      </c>
      <c r="J476" s="98">
        <v>0</v>
      </c>
      <c r="K476" s="98">
        <v>10000</v>
      </c>
      <c r="L476" s="309"/>
      <c r="M476" s="307" t="s">
        <v>1563</v>
      </c>
      <c r="N476" s="259"/>
      <c r="O476" s="259"/>
      <c r="P476" s="259"/>
      <c r="Q476" s="257">
        <f>[1]KURUMLAR!K253/4</f>
        <v>2500</v>
      </c>
      <c r="R476" s="103">
        <v>2500</v>
      </c>
      <c r="S476" s="103">
        <v>2500</v>
      </c>
      <c r="T476" s="103">
        <v>2500</v>
      </c>
    </row>
    <row r="477" spans="1:20" s="6" customFormat="1" ht="47.1" customHeight="1">
      <c r="A477" s="157">
        <v>475</v>
      </c>
      <c r="B477" s="142" t="s">
        <v>186</v>
      </c>
      <c r="C477" s="20" t="s">
        <v>75</v>
      </c>
      <c r="D477" s="175" t="s">
        <v>144</v>
      </c>
      <c r="E477" s="86" t="s">
        <v>64</v>
      </c>
      <c r="F477" s="87" t="s">
        <v>134</v>
      </c>
      <c r="G477" s="310">
        <v>2018</v>
      </c>
      <c r="H477" s="310">
        <v>2022</v>
      </c>
      <c r="I477" s="98">
        <v>6600000</v>
      </c>
      <c r="J477" s="98">
        <v>0</v>
      </c>
      <c r="K477" s="98">
        <v>10000</v>
      </c>
      <c r="L477" s="309"/>
      <c r="M477" s="307" t="s">
        <v>1564</v>
      </c>
      <c r="N477" s="259"/>
      <c r="O477" s="259"/>
      <c r="P477" s="259"/>
      <c r="Q477" s="257">
        <f>[1]KURUMLAR!K254/4</f>
        <v>2500</v>
      </c>
      <c r="R477" s="103">
        <v>2500</v>
      </c>
      <c r="S477" s="103">
        <v>2500</v>
      </c>
      <c r="T477" s="103">
        <v>2500</v>
      </c>
    </row>
    <row r="478" spans="1:20" s="6" customFormat="1" ht="47.1" customHeight="1">
      <c r="A478" s="157">
        <v>476</v>
      </c>
      <c r="B478" s="142" t="s">
        <v>186</v>
      </c>
      <c r="C478" s="20" t="s">
        <v>75</v>
      </c>
      <c r="D478" s="175" t="s">
        <v>146</v>
      </c>
      <c r="E478" s="86" t="s">
        <v>145</v>
      </c>
      <c r="F478" s="87" t="s">
        <v>108</v>
      </c>
      <c r="G478" s="310">
        <v>2013</v>
      </c>
      <c r="H478" s="310">
        <v>2019</v>
      </c>
      <c r="I478" s="98">
        <v>10500000</v>
      </c>
      <c r="J478" s="98">
        <v>0</v>
      </c>
      <c r="K478" s="98">
        <v>10000</v>
      </c>
      <c r="L478" s="309"/>
      <c r="M478" s="307" t="s">
        <v>1565</v>
      </c>
      <c r="N478" s="259"/>
      <c r="O478" s="259"/>
      <c r="P478" s="259"/>
      <c r="Q478" s="257">
        <f>[1]KURUMLAR!K255/4</f>
        <v>2500</v>
      </c>
      <c r="R478" s="103">
        <v>2500</v>
      </c>
      <c r="S478" s="103">
        <v>2500</v>
      </c>
      <c r="T478" s="103">
        <v>2500</v>
      </c>
    </row>
    <row r="479" spans="1:20" s="6" customFormat="1" ht="47.1" customHeight="1">
      <c r="A479" s="154">
        <v>477</v>
      </c>
      <c r="B479" s="142" t="s">
        <v>186</v>
      </c>
      <c r="C479" s="20" t="s">
        <v>75</v>
      </c>
      <c r="D479" s="175" t="s">
        <v>144</v>
      </c>
      <c r="E479" s="86" t="s">
        <v>145</v>
      </c>
      <c r="F479" s="87" t="s">
        <v>147</v>
      </c>
      <c r="G479" s="310">
        <v>2014</v>
      </c>
      <c r="H479" s="310">
        <v>2021</v>
      </c>
      <c r="I479" s="98">
        <v>10800000</v>
      </c>
      <c r="J479" s="98">
        <v>0</v>
      </c>
      <c r="K479" s="98">
        <v>1810000</v>
      </c>
      <c r="L479" s="309"/>
      <c r="M479" s="307" t="s">
        <v>1566</v>
      </c>
      <c r="N479" s="259"/>
      <c r="O479" s="259"/>
      <c r="P479" s="259"/>
      <c r="Q479" s="257">
        <f>[1]KURUMLAR!K256/4</f>
        <v>452500</v>
      </c>
      <c r="R479" s="103">
        <v>452500</v>
      </c>
      <c r="S479" s="103">
        <v>452500</v>
      </c>
      <c r="T479" s="103">
        <v>452500</v>
      </c>
    </row>
    <row r="480" spans="1:20" s="6" customFormat="1" ht="47.1" customHeight="1">
      <c r="A480" s="157">
        <v>478</v>
      </c>
      <c r="B480" s="142" t="s">
        <v>186</v>
      </c>
      <c r="C480" s="20" t="s">
        <v>75</v>
      </c>
      <c r="D480" s="175" t="s">
        <v>148</v>
      </c>
      <c r="E480" s="86" t="s">
        <v>145</v>
      </c>
      <c r="F480" s="87" t="s">
        <v>149</v>
      </c>
      <c r="G480" s="310">
        <v>2015</v>
      </c>
      <c r="H480" s="310">
        <v>2020</v>
      </c>
      <c r="I480" s="98">
        <v>33328155</v>
      </c>
      <c r="J480" s="98">
        <v>29432496</v>
      </c>
      <c r="K480" s="98">
        <v>3895659</v>
      </c>
      <c r="L480" s="309"/>
      <c r="M480" s="307" t="s">
        <v>1475</v>
      </c>
      <c r="N480" s="259"/>
      <c r="O480" s="259"/>
      <c r="P480" s="259"/>
      <c r="Q480" s="257">
        <f>[1]KURUMLAR!K257/4</f>
        <v>973914.75</v>
      </c>
      <c r="R480" s="103">
        <v>973914.75</v>
      </c>
      <c r="S480" s="103">
        <v>973914.75</v>
      </c>
      <c r="T480" s="103">
        <v>973914.75</v>
      </c>
    </row>
    <row r="481" spans="1:20" s="6" customFormat="1" ht="47.1" customHeight="1">
      <c r="A481" s="157">
        <v>479</v>
      </c>
      <c r="B481" s="142" t="s">
        <v>186</v>
      </c>
      <c r="C481" s="20" t="s">
        <v>75</v>
      </c>
      <c r="D481" s="175" t="s">
        <v>132</v>
      </c>
      <c r="E481" s="86" t="s">
        <v>145</v>
      </c>
      <c r="F481" s="87" t="s">
        <v>102</v>
      </c>
      <c r="G481" s="310">
        <v>2015</v>
      </c>
      <c r="H481" s="310">
        <v>2020</v>
      </c>
      <c r="I481" s="98">
        <v>24000000</v>
      </c>
      <c r="J481" s="98">
        <v>22537727</v>
      </c>
      <c r="K481" s="98">
        <v>1462273</v>
      </c>
      <c r="L481" s="309"/>
      <c r="M481" s="307" t="s">
        <v>1475</v>
      </c>
      <c r="N481" s="259"/>
      <c r="O481" s="259"/>
      <c r="P481" s="259"/>
      <c r="Q481" s="257">
        <f>[1]KURUMLAR!K258/4</f>
        <v>365568.25</v>
      </c>
      <c r="R481" s="103">
        <v>365568.25</v>
      </c>
      <c r="S481" s="103">
        <v>365568.25</v>
      </c>
      <c r="T481" s="103">
        <v>365568.25</v>
      </c>
    </row>
    <row r="482" spans="1:20" s="6" customFormat="1" ht="47.1" customHeight="1">
      <c r="A482" s="157">
        <v>480</v>
      </c>
      <c r="B482" s="142" t="s">
        <v>186</v>
      </c>
      <c r="C482" s="20" t="s">
        <v>75</v>
      </c>
      <c r="D482" s="175" t="s">
        <v>121</v>
      </c>
      <c r="E482" s="86" t="s">
        <v>145</v>
      </c>
      <c r="F482" s="87" t="s">
        <v>122</v>
      </c>
      <c r="G482" s="310">
        <v>2015</v>
      </c>
      <c r="H482" s="310">
        <v>2020</v>
      </c>
      <c r="I482" s="98">
        <v>15440458</v>
      </c>
      <c r="J482" s="98">
        <v>11312967</v>
      </c>
      <c r="K482" s="98">
        <v>4127491</v>
      </c>
      <c r="L482" s="309"/>
      <c r="M482" s="307" t="s">
        <v>1475</v>
      </c>
      <c r="N482" s="259"/>
      <c r="O482" s="259"/>
      <c r="P482" s="259"/>
      <c r="Q482" s="257">
        <f>[1]KURUMLAR!K259/4</f>
        <v>1031872.75</v>
      </c>
      <c r="R482" s="103">
        <v>1031872.75</v>
      </c>
      <c r="S482" s="103">
        <v>1031872.75</v>
      </c>
      <c r="T482" s="103">
        <v>1031872.75</v>
      </c>
    </row>
    <row r="483" spans="1:20" s="6" customFormat="1" ht="47.1" customHeight="1">
      <c r="A483" s="154">
        <v>481</v>
      </c>
      <c r="B483" s="142" t="s">
        <v>186</v>
      </c>
      <c r="C483" s="20" t="s">
        <v>75</v>
      </c>
      <c r="D483" s="175" t="s">
        <v>133</v>
      </c>
      <c r="E483" s="86" t="s">
        <v>145</v>
      </c>
      <c r="F483" s="87" t="s">
        <v>147</v>
      </c>
      <c r="G483" s="310">
        <v>2015</v>
      </c>
      <c r="H483" s="310">
        <v>2020</v>
      </c>
      <c r="I483" s="98">
        <v>9240263</v>
      </c>
      <c r="J483" s="98">
        <v>5258724</v>
      </c>
      <c r="K483" s="98">
        <v>3981539</v>
      </c>
      <c r="L483" s="309"/>
      <c r="M483" s="307" t="s">
        <v>1475</v>
      </c>
      <c r="N483" s="259"/>
      <c r="O483" s="259"/>
      <c r="P483" s="259"/>
      <c r="Q483" s="257">
        <f>[1]KURUMLAR!K260/4</f>
        <v>995384.75</v>
      </c>
      <c r="R483" s="103">
        <v>995384.75</v>
      </c>
      <c r="S483" s="103">
        <v>995384.75</v>
      </c>
      <c r="T483" s="103">
        <v>995384.75</v>
      </c>
    </row>
    <row r="484" spans="1:20" s="6" customFormat="1" ht="47.1" customHeight="1">
      <c r="A484" s="157">
        <v>482</v>
      </c>
      <c r="B484" s="142" t="s">
        <v>186</v>
      </c>
      <c r="C484" s="20" t="s">
        <v>75</v>
      </c>
      <c r="D484" s="175" t="s">
        <v>115</v>
      </c>
      <c r="E484" s="86" t="s">
        <v>151</v>
      </c>
      <c r="F484" s="87" t="s">
        <v>110</v>
      </c>
      <c r="G484" s="310">
        <v>2010</v>
      </c>
      <c r="H484" s="310">
        <v>2022</v>
      </c>
      <c r="I484" s="98">
        <v>16800000</v>
      </c>
      <c r="J484" s="98">
        <v>0</v>
      </c>
      <c r="K484" s="98">
        <v>10000</v>
      </c>
      <c r="L484" s="309"/>
      <c r="M484" s="307" t="s">
        <v>1567</v>
      </c>
      <c r="N484" s="259"/>
      <c r="O484" s="259"/>
      <c r="P484" s="259"/>
      <c r="Q484" s="257">
        <f>[1]KURUMLAR!K261/4</f>
        <v>2500</v>
      </c>
      <c r="R484" s="103">
        <v>2500</v>
      </c>
      <c r="S484" s="103">
        <v>2500</v>
      </c>
      <c r="T484" s="103">
        <v>2500</v>
      </c>
    </row>
    <row r="485" spans="1:20" s="6" customFormat="1" ht="47.1" customHeight="1">
      <c r="A485" s="157">
        <v>483</v>
      </c>
      <c r="B485" s="142" t="s">
        <v>186</v>
      </c>
      <c r="C485" s="20" t="s">
        <v>75</v>
      </c>
      <c r="D485" s="175" t="s">
        <v>152</v>
      </c>
      <c r="E485" s="86" t="s">
        <v>151</v>
      </c>
      <c r="F485" s="87" t="s">
        <v>153</v>
      </c>
      <c r="G485" s="310">
        <v>2011</v>
      </c>
      <c r="H485" s="310">
        <v>2020</v>
      </c>
      <c r="I485" s="98">
        <v>23307770</v>
      </c>
      <c r="J485" s="98">
        <v>14383494</v>
      </c>
      <c r="K485" s="98">
        <v>8924276</v>
      </c>
      <c r="L485" s="309"/>
      <c r="M485" s="307" t="s">
        <v>1517</v>
      </c>
      <c r="N485" s="259"/>
      <c r="O485" s="259"/>
      <c r="P485" s="259"/>
      <c r="Q485" s="257">
        <f>[1]KURUMLAR!K262/4</f>
        <v>2231069</v>
      </c>
      <c r="R485" s="103">
        <v>2231069</v>
      </c>
      <c r="S485" s="103">
        <v>2231069</v>
      </c>
      <c r="T485" s="103">
        <v>2231069</v>
      </c>
    </row>
    <row r="486" spans="1:20" s="6" customFormat="1" ht="47.1" customHeight="1">
      <c r="A486" s="157">
        <v>484</v>
      </c>
      <c r="B486" s="142" t="s">
        <v>186</v>
      </c>
      <c r="C486" s="20" t="s">
        <v>75</v>
      </c>
      <c r="D486" s="175" t="s">
        <v>132</v>
      </c>
      <c r="E486" s="86" t="s">
        <v>151</v>
      </c>
      <c r="F486" s="87" t="s">
        <v>110</v>
      </c>
      <c r="G486" s="310">
        <v>2012</v>
      </c>
      <c r="H486" s="310">
        <v>2022</v>
      </c>
      <c r="I486" s="98">
        <v>16800000</v>
      </c>
      <c r="J486" s="98">
        <v>0</v>
      </c>
      <c r="K486" s="98">
        <v>10000</v>
      </c>
      <c r="L486" s="309"/>
      <c r="M486" s="307" t="s">
        <v>1567</v>
      </c>
      <c r="N486" s="259"/>
      <c r="O486" s="259"/>
      <c r="P486" s="259"/>
      <c r="Q486" s="257">
        <f>[1]KURUMLAR!K263/4</f>
        <v>2500</v>
      </c>
      <c r="R486" s="103">
        <v>2500</v>
      </c>
      <c r="S486" s="103">
        <v>2500</v>
      </c>
      <c r="T486" s="103">
        <v>2500</v>
      </c>
    </row>
    <row r="487" spans="1:20" s="6" customFormat="1" ht="47.1" customHeight="1">
      <c r="A487" s="154">
        <v>485</v>
      </c>
      <c r="B487" s="142" t="s">
        <v>186</v>
      </c>
      <c r="C487" s="20" t="s">
        <v>75</v>
      </c>
      <c r="D487" s="175" t="s">
        <v>154</v>
      </c>
      <c r="E487" s="86" t="s">
        <v>151</v>
      </c>
      <c r="F487" s="87" t="s">
        <v>155</v>
      </c>
      <c r="G487" s="310">
        <v>2014</v>
      </c>
      <c r="H487" s="310">
        <v>2022</v>
      </c>
      <c r="I487" s="98">
        <v>16547268</v>
      </c>
      <c r="J487" s="98">
        <v>0</v>
      </c>
      <c r="K487" s="98">
        <v>10000</v>
      </c>
      <c r="L487" s="309"/>
      <c r="M487" s="307" t="s">
        <v>1567</v>
      </c>
      <c r="N487" s="259"/>
      <c r="O487" s="259"/>
      <c r="P487" s="259"/>
      <c r="Q487" s="257">
        <f>[1]KURUMLAR!K264/4</f>
        <v>2500</v>
      </c>
      <c r="R487" s="103">
        <v>2500</v>
      </c>
      <c r="S487" s="103">
        <v>2500</v>
      </c>
      <c r="T487" s="103">
        <v>2500</v>
      </c>
    </row>
    <row r="488" spans="1:20" s="6" customFormat="1" ht="47.1" customHeight="1">
      <c r="A488" s="157">
        <v>486</v>
      </c>
      <c r="B488" s="142" t="s">
        <v>186</v>
      </c>
      <c r="C488" s="20" t="s">
        <v>75</v>
      </c>
      <c r="D488" s="175" t="s">
        <v>156</v>
      </c>
      <c r="E488" s="86" t="s">
        <v>151</v>
      </c>
      <c r="F488" s="87" t="s">
        <v>157</v>
      </c>
      <c r="G488" s="310">
        <v>2013</v>
      </c>
      <c r="H488" s="310">
        <v>2022</v>
      </c>
      <c r="I488" s="98">
        <v>18000000</v>
      </c>
      <c r="J488" s="98">
        <v>153400</v>
      </c>
      <c r="K488" s="98">
        <v>10000</v>
      </c>
      <c r="L488" s="309"/>
      <c r="M488" s="307" t="s">
        <v>1568</v>
      </c>
      <c r="N488" s="259"/>
      <c r="O488" s="259"/>
      <c r="P488" s="259"/>
      <c r="Q488" s="257">
        <f>[1]KURUMLAR!K265/4</f>
        <v>2500</v>
      </c>
      <c r="R488" s="103">
        <v>2500</v>
      </c>
      <c r="S488" s="103">
        <v>2500</v>
      </c>
      <c r="T488" s="103">
        <v>2500</v>
      </c>
    </row>
    <row r="489" spans="1:20" s="6" customFormat="1" ht="47.1" customHeight="1">
      <c r="A489" s="157">
        <v>487</v>
      </c>
      <c r="B489" s="142" t="s">
        <v>186</v>
      </c>
      <c r="C489" s="20" t="s">
        <v>75</v>
      </c>
      <c r="D489" s="175" t="s">
        <v>158</v>
      </c>
      <c r="E489" s="86" t="s">
        <v>151</v>
      </c>
      <c r="F489" s="87" t="s">
        <v>107</v>
      </c>
      <c r="G489" s="310">
        <v>2016</v>
      </c>
      <c r="H489" s="310">
        <v>2022</v>
      </c>
      <c r="I489" s="98">
        <v>6600000</v>
      </c>
      <c r="J489" s="98">
        <v>0</v>
      </c>
      <c r="K489" s="98">
        <v>10000</v>
      </c>
      <c r="L489" s="309"/>
      <c r="M489" s="307" t="s">
        <v>1516</v>
      </c>
      <c r="N489" s="259"/>
      <c r="O489" s="259"/>
      <c r="P489" s="259"/>
      <c r="Q489" s="257">
        <f>[1]KURUMLAR!K266/4</f>
        <v>2500</v>
      </c>
      <c r="R489" s="103">
        <v>2500</v>
      </c>
      <c r="S489" s="103">
        <v>2500</v>
      </c>
      <c r="T489" s="103">
        <v>2500</v>
      </c>
    </row>
    <row r="490" spans="1:20" s="6" customFormat="1" ht="47.1" customHeight="1">
      <c r="A490" s="157">
        <v>488</v>
      </c>
      <c r="B490" s="142" t="s">
        <v>186</v>
      </c>
      <c r="C490" s="20" t="s">
        <v>75</v>
      </c>
      <c r="D490" s="175" t="s">
        <v>121</v>
      </c>
      <c r="E490" s="86" t="s">
        <v>92</v>
      </c>
      <c r="F490" s="87" t="s">
        <v>159</v>
      </c>
      <c r="G490" s="310">
        <v>2015</v>
      </c>
      <c r="H490" s="310">
        <v>2019</v>
      </c>
      <c r="I490" s="98">
        <v>19000000</v>
      </c>
      <c r="J490" s="98">
        <v>17778012</v>
      </c>
      <c r="K490" s="98">
        <v>1221988</v>
      </c>
      <c r="L490" s="309"/>
      <c r="M490" s="307" t="s">
        <v>1517</v>
      </c>
      <c r="N490" s="259"/>
      <c r="O490" s="259"/>
      <c r="P490" s="259"/>
      <c r="Q490" s="257">
        <f>[1]KURUMLAR!K267/4</f>
        <v>305497</v>
      </c>
      <c r="R490" s="103">
        <v>305497</v>
      </c>
      <c r="S490" s="103">
        <v>305497</v>
      </c>
      <c r="T490" s="103">
        <v>305497</v>
      </c>
    </row>
    <row r="491" spans="1:20" s="6" customFormat="1" ht="47.1" customHeight="1">
      <c r="A491" s="154">
        <v>489</v>
      </c>
      <c r="B491" s="142" t="s">
        <v>186</v>
      </c>
      <c r="C491" s="20" t="s">
        <v>75</v>
      </c>
      <c r="D491" s="175" t="s">
        <v>160</v>
      </c>
      <c r="E491" s="86" t="s">
        <v>92</v>
      </c>
      <c r="F491" s="87" t="s">
        <v>108</v>
      </c>
      <c r="G491" s="310">
        <v>2016</v>
      </c>
      <c r="H491" s="311">
        <v>2020</v>
      </c>
      <c r="I491" s="98">
        <v>11000000</v>
      </c>
      <c r="J491" s="98">
        <v>10316467</v>
      </c>
      <c r="K491" s="98">
        <v>683533</v>
      </c>
      <c r="L491" s="309"/>
      <c r="M491" s="307" t="s">
        <v>1517</v>
      </c>
      <c r="N491" s="259"/>
      <c r="O491" s="259"/>
      <c r="P491" s="259"/>
      <c r="Q491" s="257">
        <f>[1]KURUMLAR!K268/4</f>
        <v>170883.25</v>
      </c>
      <c r="R491" s="103">
        <v>170883.25</v>
      </c>
      <c r="S491" s="103">
        <v>170883.25</v>
      </c>
      <c r="T491" s="103">
        <v>170883.25</v>
      </c>
    </row>
    <row r="492" spans="1:20" s="6" customFormat="1" ht="47.1" customHeight="1">
      <c r="A492" s="157">
        <v>490</v>
      </c>
      <c r="B492" s="142" t="s">
        <v>186</v>
      </c>
      <c r="C492" s="20" t="s">
        <v>75</v>
      </c>
      <c r="D492" s="175" t="s">
        <v>161</v>
      </c>
      <c r="E492" s="86" t="s">
        <v>92</v>
      </c>
      <c r="F492" s="87" t="s">
        <v>110</v>
      </c>
      <c r="G492" s="311">
        <v>2017</v>
      </c>
      <c r="H492" s="311">
        <v>2022</v>
      </c>
      <c r="I492" s="98">
        <v>12240000</v>
      </c>
      <c r="J492" s="98">
        <v>0</v>
      </c>
      <c r="K492" s="98">
        <v>10000</v>
      </c>
      <c r="L492" s="309"/>
      <c r="M492" s="307" t="s">
        <v>1569</v>
      </c>
      <c r="N492" s="259"/>
      <c r="O492" s="259"/>
      <c r="P492" s="259"/>
      <c r="Q492" s="257">
        <f>[1]KURUMLAR!K269/4</f>
        <v>2500</v>
      </c>
      <c r="R492" s="103">
        <v>2500</v>
      </c>
      <c r="S492" s="103">
        <v>2500</v>
      </c>
      <c r="T492" s="103">
        <v>2500</v>
      </c>
    </row>
    <row r="493" spans="1:20" s="6" customFormat="1" ht="47.1" customHeight="1">
      <c r="A493" s="157">
        <v>491</v>
      </c>
      <c r="B493" s="142" t="s">
        <v>186</v>
      </c>
      <c r="C493" s="20" t="s">
        <v>75</v>
      </c>
      <c r="D493" s="175" t="s">
        <v>109</v>
      </c>
      <c r="E493" s="86" t="s">
        <v>92</v>
      </c>
      <c r="F493" s="87" t="s">
        <v>110</v>
      </c>
      <c r="G493" s="311">
        <v>2017</v>
      </c>
      <c r="H493" s="311">
        <v>2022</v>
      </c>
      <c r="I493" s="98">
        <v>13680000</v>
      </c>
      <c r="J493" s="98">
        <v>21653</v>
      </c>
      <c r="K493" s="98">
        <v>10000</v>
      </c>
      <c r="L493" s="309"/>
      <c r="M493" s="307" t="s">
        <v>1516</v>
      </c>
      <c r="N493" s="259"/>
      <c r="O493" s="259"/>
      <c r="P493" s="259"/>
      <c r="Q493" s="257">
        <f>[1]KURUMLAR!K270/4</f>
        <v>2500</v>
      </c>
      <c r="R493" s="103">
        <v>2500</v>
      </c>
      <c r="S493" s="103">
        <v>2500</v>
      </c>
      <c r="T493" s="103">
        <v>2500</v>
      </c>
    </row>
    <row r="494" spans="1:20" s="6" customFormat="1" ht="47.1" customHeight="1">
      <c r="A494" s="157">
        <v>492</v>
      </c>
      <c r="B494" s="142" t="s">
        <v>186</v>
      </c>
      <c r="C494" s="20" t="s">
        <v>75</v>
      </c>
      <c r="D494" s="175" t="s">
        <v>140</v>
      </c>
      <c r="E494" s="86" t="s">
        <v>92</v>
      </c>
      <c r="F494" s="87" t="s">
        <v>162</v>
      </c>
      <c r="G494" s="311">
        <v>2017</v>
      </c>
      <c r="H494" s="311">
        <v>2019</v>
      </c>
      <c r="I494" s="98">
        <v>20000000</v>
      </c>
      <c r="J494" s="98">
        <v>28438</v>
      </c>
      <c r="K494" s="98">
        <v>10000</v>
      </c>
      <c r="L494" s="309"/>
      <c r="M494" s="307" t="s">
        <v>1568</v>
      </c>
      <c r="N494" s="259"/>
      <c r="O494" s="259"/>
      <c r="P494" s="259"/>
      <c r="Q494" s="257">
        <f>[1]KURUMLAR!K271/4</f>
        <v>2500</v>
      </c>
      <c r="R494" s="103">
        <v>2500</v>
      </c>
      <c r="S494" s="103">
        <v>2500</v>
      </c>
      <c r="T494" s="103">
        <v>2500</v>
      </c>
    </row>
    <row r="495" spans="1:20" s="6" customFormat="1" ht="47.1" customHeight="1">
      <c r="A495" s="154">
        <v>493</v>
      </c>
      <c r="B495" s="142" t="s">
        <v>186</v>
      </c>
      <c r="C495" s="20" t="s">
        <v>75</v>
      </c>
      <c r="D495" s="175" t="s">
        <v>163</v>
      </c>
      <c r="E495" s="86" t="s">
        <v>164</v>
      </c>
      <c r="F495" s="87" t="s">
        <v>165</v>
      </c>
      <c r="G495" s="310">
        <v>2014</v>
      </c>
      <c r="H495" s="310">
        <v>2022</v>
      </c>
      <c r="I495" s="98">
        <v>16920000</v>
      </c>
      <c r="J495" s="98">
        <v>0</v>
      </c>
      <c r="K495" s="98">
        <v>10000</v>
      </c>
      <c r="L495" s="309"/>
      <c r="M495" s="307" t="s">
        <v>1570</v>
      </c>
      <c r="N495" s="259"/>
      <c r="O495" s="259"/>
      <c r="P495" s="259"/>
      <c r="Q495" s="257">
        <f>[1]KURUMLAR!K272/4</f>
        <v>2500</v>
      </c>
      <c r="R495" s="103">
        <v>2500</v>
      </c>
      <c r="S495" s="103">
        <v>2500</v>
      </c>
      <c r="T495" s="103">
        <v>2500</v>
      </c>
    </row>
    <row r="496" spans="1:20" s="6" customFormat="1" ht="47.1" customHeight="1">
      <c r="A496" s="157">
        <v>494</v>
      </c>
      <c r="B496" s="142" t="s">
        <v>186</v>
      </c>
      <c r="C496" s="20" t="s">
        <v>75</v>
      </c>
      <c r="D496" s="175" t="s">
        <v>109</v>
      </c>
      <c r="E496" s="86" t="s">
        <v>164</v>
      </c>
      <c r="F496" s="87" t="s">
        <v>166</v>
      </c>
      <c r="G496" s="311">
        <v>2017</v>
      </c>
      <c r="H496" s="311">
        <v>2022</v>
      </c>
      <c r="I496" s="98">
        <v>25920000</v>
      </c>
      <c r="J496" s="98">
        <v>39972</v>
      </c>
      <c r="K496" s="98">
        <v>10000</v>
      </c>
      <c r="L496" s="309"/>
      <c r="M496" s="307" t="s">
        <v>1571</v>
      </c>
      <c r="N496" s="259"/>
      <c r="O496" s="259"/>
      <c r="P496" s="259"/>
      <c r="Q496" s="257">
        <f>[1]KURUMLAR!K273/4</f>
        <v>2500</v>
      </c>
      <c r="R496" s="103">
        <v>2500</v>
      </c>
      <c r="S496" s="103">
        <v>2500</v>
      </c>
      <c r="T496" s="103">
        <v>2500</v>
      </c>
    </row>
    <row r="497" spans="1:20" s="6" customFormat="1" ht="47.1" customHeight="1">
      <c r="A497" s="157">
        <v>495</v>
      </c>
      <c r="B497" s="142" t="s">
        <v>186</v>
      </c>
      <c r="C497" s="20" t="s">
        <v>75</v>
      </c>
      <c r="D497" s="175" t="s">
        <v>132</v>
      </c>
      <c r="E497" s="86" t="s">
        <v>12</v>
      </c>
      <c r="F497" s="87" t="s">
        <v>110</v>
      </c>
      <c r="G497" s="310">
        <v>2014</v>
      </c>
      <c r="H497" s="310">
        <v>2022</v>
      </c>
      <c r="I497" s="98">
        <v>14400000</v>
      </c>
      <c r="J497" s="98">
        <v>0</v>
      </c>
      <c r="K497" s="98">
        <v>10000</v>
      </c>
      <c r="L497" s="309"/>
      <c r="M497" s="307" t="s">
        <v>1572</v>
      </c>
      <c r="N497" s="259"/>
      <c r="O497" s="259"/>
      <c r="P497" s="259"/>
      <c r="Q497" s="257">
        <f>[1]KURUMLAR!K274/4</f>
        <v>2500</v>
      </c>
      <c r="R497" s="103">
        <v>2500</v>
      </c>
      <c r="S497" s="103">
        <v>2500</v>
      </c>
      <c r="T497" s="103">
        <v>2500</v>
      </c>
    </row>
    <row r="498" spans="1:20" s="6" customFormat="1" ht="47.1" customHeight="1">
      <c r="A498" s="157">
        <v>496</v>
      </c>
      <c r="B498" s="142" t="s">
        <v>186</v>
      </c>
      <c r="C498" s="20" t="s">
        <v>75</v>
      </c>
      <c r="D498" s="175" t="s">
        <v>167</v>
      </c>
      <c r="E498" s="86" t="s">
        <v>168</v>
      </c>
      <c r="F498" s="87" t="s">
        <v>169</v>
      </c>
      <c r="G498" s="310">
        <v>2013</v>
      </c>
      <c r="H498" s="310">
        <v>2020</v>
      </c>
      <c r="I498" s="98">
        <v>29041581</v>
      </c>
      <c r="J498" s="98">
        <v>28171581</v>
      </c>
      <c r="K498" s="98">
        <v>870000</v>
      </c>
      <c r="L498" s="309"/>
      <c r="M498" s="307" t="s">
        <v>1517</v>
      </c>
      <c r="N498" s="259"/>
      <c r="O498" s="259"/>
      <c r="P498" s="259"/>
      <c r="Q498" s="257">
        <f>[1]KURUMLAR!K275/4</f>
        <v>217500</v>
      </c>
      <c r="R498" s="103">
        <v>217500</v>
      </c>
      <c r="S498" s="103">
        <v>217500</v>
      </c>
      <c r="T498" s="103">
        <v>217500</v>
      </c>
    </row>
    <row r="499" spans="1:20" s="6" customFormat="1" ht="47.1" customHeight="1">
      <c r="A499" s="154">
        <v>497</v>
      </c>
      <c r="B499" s="142" t="s">
        <v>186</v>
      </c>
      <c r="C499" s="20" t="s">
        <v>75</v>
      </c>
      <c r="D499" s="175" t="s">
        <v>121</v>
      </c>
      <c r="E499" s="86" t="s">
        <v>168</v>
      </c>
      <c r="F499" s="87" t="s">
        <v>170</v>
      </c>
      <c r="G499" s="310">
        <v>2015</v>
      </c>
      <c r="H499" s="310">
        <v>2022</v>
      </c>
      <c r="I499" s="98">
        <v>7920000</v>
      </c>
      <c r="J499" s="98">
        <v>0</v>
      </c>
      <c r="K499" s="98">
        <v>10000</v>
      </c>
      <c r="L499" s="309"/>
      <c r="M499" s="307" t="s">
        <v>1573</v>
      </c>
      <c r="N499" s="259"/>
      <c r="O499" s="259"/>
      <c r="P499" s="259"/>
      <c r="Q499" s="257">
        <f>[1]KURUMLAR!K276/4</f>
        <v>2500</v>
      </c>
      <c r="R499" s="103">
        <v>2500</v>
      </c>
      <c r="S499" s="103">
        <v>2500</v>
      </c>
      <c r="T499" s="103">
        <v>2500</v>
      </c>
    </row>
    <row r="500" spans="1:20" s="6" customFormat="1" ht="47.1" customHeight="1">
      <c r="A500" s="157">
        <v>498</v>
      </c>
      <c r="B500" s="142" t="s">
        <v>186</v>
      </c>
      <c r="C500" s="20" t="s">
        <v>75</v>
      </c>
      <c r="D500" s="175" t="s">
        <v>171</v>
      </c>
      <c r="E500" s="86" t="s">
        <v>168</v>
      </c>
      <c r="F500" s="87" t="s">
        <v>172</v>
      </c>
      <c r="G500" s="310">
        <v>2014</v>
      </c>
      <c r="H500" s="310">
        <v>2022</v>
      </c>
      <c r="I500" s="98">
        <v>10800000</v>
      </c>
      <c r="J500" s="98">
        <v>0</v>
      </c>
      <c r="K500" s="98">
        <v>10000</v>
      </c>
      <c r="L500" s="309"/>
      <c r="M500" s="307" t="s">
        <v>1574</v>
      </c>
      <c r="N500" s="259"/>
      <c r="O500" s="259"/>
      <c r="P500" s="259"/>
      <c r="Q500" s="257">
        <f>[1]KURUMLAR!K277/4</f>
        <v>2500</v>
      </c>
      <c r="R500" s="103">
        <v>2500</v>
      </c>
      <c r="S500" s="103">
        <v>2500</v>
      </c>
      <c r="T500" s="103">
        <v>2500</v>
      </c>
    </row>
    <row r="501" spans="1:20" s="6" customFormat="1" ht="47.1" customHeight="1">
      <c r="A501" s="157">
        <v>499</v>
      </c>
      <c r="B501" s="142" t="s">
        <v>186</v>
      </c>
      <c r="C501" s="20" t="s">
        <v>75</v>
      </c>
      <c r="D501" s="175" t="s">
        <v>174</v>
      </c>
      <c r="E501" s="86" t="s">
        <v>173</v>
      </c>
      <c r="F501" s="87" t="s">
        <v>175</v>
      </c>
      <c r="G501" s="310">
        <v>2014</v>
      </c>
      <c r="H501" s="310">
        <v>2022</v>
      </c>
      <c r="I501" s="98">
        <v>12960000</v>
      </c>
      <c r="J501" s="98">
        <v>0</v>
      </c>
      <c r="K501" s="98">
        <v>10000</v>
      </c>
      <c r="L501" s="309"/>
      <c r="M501" s="307" t="s">
        <v>1575</v>
      </c>
      <c r="N501" s="259"/>
      <c r="O501" s="259"/>
      <c r="P501" s="259"/>
      <c r="Q501" s="257">
        <f>[1]KURUMLAR!K278/4</f>
        <v>2500</v>
      </c>
      <c r="R501" s="103">
        <v>2500</v>
      </c>
      <c r="S501" s="103">
        <v>2500</v>
      </c>
      <c r="T501" s="103">
        <v>2500</v>
      </c>
    </row>
    <row r="502" spans="1:20" s="6" customFormat="1" ht="47.1" customHeight="1">
      <c r="A502" s="157">
        <v>500</v>
      </c>
      <c r="B502" s="142" t="s">
        <v>186</v>
      </c>
      <c r="C502" s="20" t="s">
        <v>75</v>
      </c>
      <c r="D502" s="175" t="s">
        <v>176</v>
      </c>
      <c r="E502" s="86" t="s">
        <v>173</v>
      </c>
      <c r="F502" s="87" t="s">
        <v>177</v>
      </c>
      <c r="G502" s="310">
        <v>2014</v>
      </c>
      <c r="H502" s="310">
        <v>2022</v>
      </c>
      <c r="I502" s="98">
        <v>22608000</v>
      </c>
      <c r="J502" s="98">
        <v>0</v>
      </c>
      <c r="K502" s="98">
        <v>10000</v>
      </c>
      <c r="L502" s="309"/>
      <c r="M502" s="307" t="s">
        <v>1576</v>
      </c>
      <c r="N502" s="259"/>
      <c r="O502" s="259"/>
      <c r="P502" s="259"/>
      <c r="Q502" s="257">
        <f>[1]KURUMLAR!K279/4</f>
        <v>2500</v>
      </c>
      <c r="R502" s="103">
        <v>2500</v>
      </c>
      <c r="S502" s="103">
        <v>2500</v>
      </c>
      <c r="T502" s="103">
        <v>2500</v>
      </c>
    </row>
    <row r="503" spans="1:20" s="6" customFormat="1" ht="47.1" customHeight="1">
      <c r="A503" s="154">
        <v>501</v>
      </c>
      <c r="B503" s="142" t="s">
        <v>186</v>
      </c>
      <c r="C503" s="20" t="s">
        <v>75</v>
      </c>
      <c r="D503" s="175" t="s">
        <v>178</v>
      </c>
      <c r="E503" s="86" t="s">
        <v>101</v>
      </c>
      <c r="F503" s="87" t="s">
        <v>97</v>
      </c>
      <c r="G503" s="310">
        <v>2015</v>
      </c>
      <c r="H503" s="310">
        <v>2022</v>
      </c>
      <c r="I503" s="98">
        <v>5040000</v>
      </c>
      <c r="J503" s="98">
        <v>0</v>
      </c>
      <c r="K503" s="98">
        <v>10000</v>
      </c>
      <c r="L503" s="309"/>
      <c r="M503" s="307" t="s">
        <v>1546</v>
      </c>
      <c r="N503" s="259"/>
      <c r="O503" s="259"/>
      <c r="P503" s="259"/>
      <c r="Q503" s="257">
        <f>[1]KURUMLAR!K280/4</f>
        <v>2500</v>
      </c>
      <c r="R503" s="103">
        <v>2500</v>
      </c>
      <c r="S503" s="103">
        <v>2500</v>
      </c>
      <c r="T503" s="103">
        <v>2500</v>
      </c>
    </row>
    <row r="504" spans="1:20" s="6" customFormat="1" ht="47.1" customHeight="1">
      <c r="A504" s="157">
        <v>502</v>
      </c>
      <c r="B504" s="142" t="s">
        <v>186</v>
      </c>
      <c r="C504" s="20" t="s">
        <v>75</v>
      </c>
      <c r="D504" s="175" t="s">
        <v>178</v>
      </c>
      <c r="E504" s="86" t="s">
        <v>101</v>
      </c>
      <c r="F504" s="87" t="s">
        <v>97</v>
      </c>
      <c r="G504" s="311">
        <v>2017</v>
      </c>
      <c r="H504" s="311">
        <v>2022</v>
      </c>
      <c r="I504" s="98">
        <v>3600000</v>
      </c>
      <c r="J504" s="98">
        <v>0</v>
      </c>
      <c r="K504" s="98">
        <v>10000</v>
      </c>
      <c r="L504" s="309"/>
      <c r="M504" s="307" t="s">
        <v>1546</v>
      </c>
      <c r="N504" s="259"/>
      <c r="O504" s="259"/>
      <c r="P504" s="259"/>
      <c r="Q504" s="257">
        <f>[1]KURUMLAR!K281/4</f>
        <v>2500</v>
      </c>
      <c r="R504" s="103">
        <v>2500</v>
      </c>
      <c r="S504" s="103">
        <v>2500</v>
      </c>
      <c r="T504" s="103">
        <v>2500</v>
      </c>
    </row>
    <row r="505" spans="1:20" s="6" customFormat="1" ht="47.1" customHeight="1">
      <c r="A505" s="157">
        <v>503</v>
      </c>
      <c r="B505" s="142" t="s">
        <v>186</v>
      </c>
      <c r="C505" s="20" t="s">
        <v>75</v>
      </c>
      <c r="D505" s="175" t="s">
        <v>179</v>
      </c>
      <c r="E505" s="86" t="s">
        <v>101</v>
      </c>
      <c r="F505" s="87" t="s">
        <v>110</v>
      </c>
      <c r="G505" s="310">
        <v>2015</v>
      </c>
      <c r="H505" s="310">
        <v>2022</v>
      </c>
      <c r="I505" s="98">
        <v>12960000</v>
      </c>
      <c r="J505" s="98">
        <v>0</v>
      </c>
      <c r="K505" s="98">
        <v>10000</v>
      </c>
      <c r="L505" s="309"/>
      <c r="M505" s="307" t="s">
        <v>1577</v>
      </c>
      <c r="N505" s="259"/>
      <c r="O505" s="259"/>
      <c r="P505" s="259"/>
      <c r="Q505" s="257">
        <f>[1]KURUMLAR!K282/4</f>
        <v>2500</v>
      </c>
      <c r="R505" s="103">
        <v>2500</v>
      </c>
      <c r="S505" s="103">
        <v>2500</v>
      </c>
      <c r="T505" s="103">
        <v>2500</v>
      </c>
    </row>
    <row r="506" spans="1:20" s="6" customFormat="1" ht="47.1" customHeight="1">
      <c r="A506" s="157">
        <v>504</v>
      </c>
      <c r="B506" s="142" t="s">
        <v>186</v>
      </c>
      <c r="C506" s="20" t="s">
        <v>75</v>
      </c>
      <c r="D506" s="175" t="s">
        <v>979</v>
      </c>
      <c r="E506" s="86" t="s">
        <v>101</v>
      </c>
      <c r="F506" s="87" t="s">
        <v>110</v>
      </c>
      <c r="G506" s="310">
        <v>2015</v>
      </c>
      <c r="H506" s="310">
        <v>2020</v>
      </c>
      <c r="I506" s="98">
        <v>11182414</v>
      </c>
      <c r="J506" s="98">
        <v>4733165</v>
      </c>
      <c r="K506" s="98">
        <v>6449249</v>
      </c>
      <c r="L506" s="309"/>
      <c r="M506" s="307" t="s">
        <v>1542</v>
      </c>
      <c r="N506" s="259"/>
      <c r="O506" s="259"/>
      <c r="P506" s="259"/>
      <c r="Q506" s="257">
        <f>[1]KURUMLAR!K283/4</f>
        <v>1612312.25</v>
      </c>
      <c r="R506" s="103">
        <v>1612312.25</v>
      </c>
      <c r="S506" s="103">
        <v>1612312.25</v>
      </c>
      <c r="T506" s="103">
        <v>1612312.25</v>
      </c>
    </row>
    <row r="507" spans="1:20" s="6" customFormat="1" ht="47.1" customHeight="1">
      <c r="A507" s="154">
        <v>505</v>
      </c>
      <c r="B507" s="142" t="s">
        <v>186</v>
      </c>
      <c r="C507" s="20" t="s">
        <v>75</v>
      </c>
      <c r="D507" s="175" t="s">
        <v>119</v>
      </c>
      <c r="E507" s="86" t="s">
        <v>180</v>
      </c>
      <c r="F507" s="87" t="s">
        <v>110</v>
      </c>
      <c r="G507" s="310">
        <v>2015</v>
      </c>
      <c r="H507" s="310">
        <v>2022</v>
      </c>
      <c r="I507" s="98">
        <v>12960000</v>
      </c>
      <c r="J507" s="98">
        <v>7500</v>
      </c>
      <c r="K507" s="98">
        <v>10000</v>
      </c>
      <c r="L507" s="309"/>
      <c r="M507" s="307" t="s">
        <v>1578</v>
      </c>
      <c r="N507" s="259"/>
      <c r="O507" s="259"/>
      <c r="P507" s="259"/>
      <c r="Q507" s="257">
        <f>[1]KURUMLAR!K284/4</f>
        <v>2500</v>
      </c>
      <c r="R507" s="103">
        <v>2500</v>
      </c>
      <c r="S507" s="103">
        <v>2500</v>
      </c>
      <c r="T507" s="103">
        <v>2500</v>
      </c>
    </row>
    <row r="508" spans="1:20" s="6" customFormat="1" ht="47.1" customHeight="1">
      <c r="A508" s="157">
        <v>506</v>
      </c>
      <c r="B508" s="142" t="s">
        <v>186</v>
      </c>
      <c r="C508" s="20" t="s">
        <v>75</v>
      </c>
      <c r="D508" s="175" t="s">
        <v>121</v>
      </c>
      <c r="E508" s="86" t="s">
        <v>180</v>
      </c>
      <c r="F508" s="87" t="s">
        <v>181</v>
      </c>
      <c r="G508" s="310">
        <v>2015</v>
      </c>
      <c r="H508" s="310">
        <v>2022</v>
      </c>
      <c r="I508" s="98">
        <v>21600000</v>
      </c>
      <c r="J508" s="98">
        <v>0</v>
      </c>
      <c r="K508" s="98">
        <v>10000</v>
      </c>
      <c r="L508" s="309"/>
      <c r="M508" s="307" t="s">
        <v>1579</v>
      </c>
      <c r="N508" s="259"/>
      <c r="O508" s="259"/>
      <c r="P508" s="259"/>
      <c r="Q508" s="257">
        <f>[1]KURUMLAR!K285/4</f>
        <v>2500</v>
      </c>
      <c r="R508" s="103">
        <v>2500</v>
      </c>
      <c r="S508" s="103">
        <v>2500</v>
      </c>
      <c r="T508" s="103">
        <v>2500</v>
      </c>
    </row>
    <row r="509" spans="1:20" s="6" customFormat="1" ht="47.1" customHeight="1">
      <c r="A509" s="157">
        <v>507</v>
      </c>
      <c r="B509" s="142" t="s">
        <v>186</v>
      </c>
      <c r="C509" s="20" t="s">
        <v>75</v>
      </c>
      <c r="D509" s="175" t="s">
        <v>980</v>
      </c>
      <c r="E509" s="86" t="s">
        <v>83</v>
      </c>
      <c r="F509" s="87" t="s">
        <v>981</v>
      </c>
      <c r="G509" s="311">
        <v>2020</v>
      </c>
      <c r="H509" s="311">
        <v>2021</v>
      </c>
      <c r="I509" s="98">
        <v>18000000</v>
      </c>
      <c r="J509" s="98">
        <v>0</v>
      </c>
      <c r="K509" s="98">
        <v>12000000</v>
      </c>
      <c r="L509" s="309"/>
      <c r="M509" s="307" t="s">
        <v>1580</v>
      </c>
      <c r="N509" s="259"/>
      <c r="O509" s="259"/>
      <c r="P509" s="259"/>
      <c r="Q509" s="257">
        <f>[1]KURUMLAR!K286/4</f>
        <v>3000000</v>
      </c>
      <c r="R509" s="103">
        <v>3000000</v>
      </c>
      <c r="S509" s="103">
        <v>3000000</v>
      </c>
      <c r="T509" s="103">
        <v>3000000</v>
      </c>
    </row>
    <row r="510" spans="1:20" s="6" customFormat="1" ht="47.1" customHeight="1">
      <c r="A510" s="157">
        <v>508</v>
      </c>
      <c r="B510" s="142" t="s">
        <v>186</v>
      </c>
      <c r="C510" s="20" t="s">
        <v>75</v>
      </c>
      <c r="D510" s="175" t="s">
        <v>182</v>
      </c>
      <c r="E510" s="86" t="s">
        <v>83</v>
      </c>
      <c r="F510" s="87" t="s">
        <v>183</v>
      </c>
      <c r="G510" s="310">
        <v>2015</v>
      </c>
      <c r="H510" s="310">
        <v>2022</v>
      </c>
      <c r="I510" s="98">
        <v>8640000</v>
      </c>
      <c r="J510" s="98">
        <v>0</v>
      </c>
      <c r="K510" s="98">
        <v>10000</v>
      </c>
      <c r="L510" s="309"/>
      <c r="M510" s="307" t="s">
        <v>1581</v>
      </c>
      <c r="N510" s="259"/>
      <c r="O510" s="259"/>
      <c r="P510" s="259"/>
      <c r="Q510" s="257">
        <f>[1]KURUMLAR!K287/4</f>
        <v>2500</v>
      </c>
      <c r="R510" s="103">
        <v>2500</v>
      </c>
      <c r="S510" s="103">
        <v>2500</v>
      </c>
      <c r="T510" s="103">
        <v>2500</v>
      </c>
    </row>
    <row r="511" spans="1:20" s="6" customFormat="1" ht="47.1" customHeight="1">
      <c r="A511" s="154">
        <v>509</v>
      </c>
      <c r="B511" s="142" t="s">
        <v>186</v>
      </c>
      <c r="C511" s="20" t="s">
        <v>75</v>
      </c>
      <c r="D511" s="175" t="s">
        <v>184</v>
      </c>
      <c r="E511" s="86" t="s">
        <v>83</v>
      </c>
      <c r="F511" s="87" t="s">
        <v>185</v>
      </c>
      <c r="G511" s="310">
        <v>2015</v>
      </c>
      <c r="H511" s="310">
        <v>2022</v>
      </c>
      <c r="I511" s="98">
        <v>21600000</v>
      </c>
      <c r="J511" s="98">
        <v>0</v>
      </c>
      <c r="K511" s="98">
        <v>10000</v>
      </c>
      <c r="L511" s="309"/>
      <c r="M511" s="307" t="s">
        <v>1582</v>
      </c>
      <c r="N511" s="259"/>
      <c r="O511" s="259"/>
      <c r="P511" s="259"/>
      <c r="Q511" s="257">
        <f>[1]KURUMLAR!K288/4</f>
        <v>2500</v>
      </c>
      <c r="R511" s="103">
        <v>2500</v>
      </c>
      <c r="S511" s="103">
        <v>2500</v>
      </c>
      <c r="T511" s="103">
        <v>2500</v>
      </c>
    </row>
    <row r="512" spans="1:20" s="1" customFormat="1" ht="47.1" customHeight="1">
      <c r="A512" s="157">
        <v>510</v>
      </c>
      <c r="B512" s="142" t="s">
        <v>10</v>
      </c>
      <c r="C512" s="16" t="s">
        <v>18</v>
      </c>
      <c r="D512" s="176" t="s">
        <v>982</v>
      </c>
      <c r="E512" s="15" t="s">
        <v>983</v>
      </c>
      <c r="F512" s="15" t="s">
        <v>11</v>
      </c>
      <c r="G512" s="15">
        <v>2018</v>
      </c>
      <c r="H512" s="271">
        <v>2021</v>
      </c>
      <c r="I512" s="35">
        <v>3715000</v>
      </c>
      <c r="J512" s="34">
        <v>134151.01999999999</v>
      </c>
      <c r="K512" s="35">
        <v>1500000</v>
      </c>
      <c r="L512" s="138">
        <v>0</v>
      </c>
      <c r="M512" s="24" t="s">
        <v>1583</v>
      </c>
      <c r="N512" s="20"/>
      <c r="O512" s="20"/>
      <c r="P512" s="20"/>
      <c r="Q512" s="257">
        <f>[1]KURUMLAR!K602/4</f>
        <v>375000</v>
      </c>
      <c r="R512" s="138">
        <v>375000</v>
      </c>
      <c r="S512" s="138">
        <v>375000</v>
      </c>
      <c r="T512" s="138">
        <v>375000</v>
      </c>
    </row>
    <row r="513" spans="1:20" s="1" customFormat="1" ht="47.1" customHeight="1">
      <c r="A513" s="157">
        <v>511</v>
      </c>
      <c r="B513" s="142" t="s">
        <v>10</v>
      </c>
      <c r="C513" s="16" t="s">
        <v>18</v>
      </c>
      <c r="D513" s="177" t="s">
        <v>984</v>
      </c>
      <c r="E513" s="16" t="s">
        <v>985</v>
      </c>
      <c r="F513" s="16" t="s">
        <v>986</v>
      </c>
      <c r="G513" s="16">
        <v>2018</v>
      </c>
      <c r="H513" s="271">
        <v>2021</v>
      </c>
      <c r="I513" s="115">
        <v>1600000</v>
      </c>
      <c r="J513" s="61">
        <v>1170014.1299999999</v>
      </c>
      <c r="K513" s="115">
        <v>852152</v>
      </c>
      <c r="L513" s="139">
        <v>0</v>
      </c>
      <c r="M513" s="19" t="s">
        <v>1584</v>
      </c>
      <c r="N513" s="20"/>
      <c r="O513" s="20"/>
      <c r="P513" s="20"/>
      <c r="Q513" s="257">
        <f>[1]KURUMLAR!K603/4</f>
        <v>213038</v>
      </c>
      <c r="R513" s="137">
        <v>213038</v>
      </c>
      <c r="S513" s="137">
        <v>213038</v>
      </c>
      <c r="T513" s="137">
        <v>213038</v>
      </c>
    </row>
    <row r="514" spans="1:20" s="1" customFormat="1" ht="47.1" customHeight="1">
      <c r="A514" s="157">
        <v>512</v>
      </c>
      <c r="B514" s="142" t="s">
        <v>10</v>
      </c>
      <c r="C514" s="16" t="s">
        <v>18</v>
      </c>
      <c r="D514" s="177" t="s">
        <v>987</v>
      </c>
      <c r="E514" s="16" t="s">
        <v>988</v>
      </c>
      <c r="F514" s="16" t="s">
        <v>986</v>
      </c>
      <c r="G514" s="16">
        <v>2018</v>
      </c>
      <c r="H514" s="271">
        <v>2021</v>
      </c>
      <c r="I514" s="115">
        <v>312000</v>
      </c>
      <c r="J514" s="61">
        <v>218656.61</v>
      </c>
      <c r="K514" s="115">
        <v>312000</v>
      </c>
      <c r="L514" s="139">
        <v>0</v>
      </c>
      <c r="M514" s="19" t="s">
        <v>1585</v>
      </c>
      <c r="N514" s="20"/>
      <c r="O514" s="20"/>
      <c r="P514" s="20"/>
      <c r="Q514" s="257">
        <f>[1]KURUMLAR!K604/4</f>
        <v>78000</v>
      </c>
      <c r="R514" s="137">
        <v>78000</v>
      </c>
      <c r="S514" s="137">
        <v>78000</v>
      </c>
      <c r="T514" s="137">
        <v>78000</v>
      </c>
    </row>
    <row r="515" spans="1:20" s="1" customFormat="1" ht="47.1" customHeight="1">
      <c r="A515" s="154">
        <v>513</v>
      </c>
      <c r="B515" s="142" t="s">
        <v>10</v>
      </c>
      <c r="C515" s="16" t="s">
        <v>18</v>
      </c>
      <c r="D515" s="177" t="s">
        <v>989</v>
      </c>
      <c r="E515" s="16" t="s">
        <v>20</v>
      </c>
      <c r="F515" s="16" t="s">
        <v>986</v>
      </c>
      <c r="G515" s="16">
        <v>2019</v>
      </c>
      <c r="H515" s="271">
        <v>2021</v>
      </c>
      <c r="I515" s="115">
        <v>650000</v>
      </c>
      <c r="J515" s="43">
        <v>0</v>
      </c>
      <c r="K515" s="139">
        <v>0</v>
      </c>
      <c r="L515" s="139">
        <v>0</v>
      </c>
      <c r="M515" s="19" t="s">
        <v>1586</v>
      </c>
      <c r="N515" s="20"/>
      <c r="O515" s="20"/>
      <c r="P515" s="20"/>
      <c r="Q515" s="257">
        <f>[1]KURUMLAR!K605/4</f>
        <v>0</v>
      </c>
      <c r="R515" s="137">
        <v>0</v>
      </c>
      <c r="S515" s="137">
        <v>0</v>
      </c>
      <c r="T515" s="137">
        <v>0</v>
      </c>
    </row>
    <row r="516" spans="1:20" s="1" customFormat="1" ht="47.1" customHeight="1">
      <c r="A516" s="157">
        <v>514</v>
      </c>
      <c r="B516" s="142" t="s">
        <v>10</v>
      </c>
      <c r="C516" s="16" t="s">
        <v>688</v>
      </c>
      <c r="D516" s="177" t="s">
        <v>990</v>
      </c>
      <c r="E516" s="16" t="s">
        <v>991</v>
      </c>
      <c r="F516" s="16" t="s">
        <v>11</v>
      </c>
      <c r="G516" s="17">
        <v>2012</v>
      </c>
      <c r="H516" s="271">
        <v>2021</v>
      </c>
      <c r="I516" s="61">
        <v>14500000</v>
      </c>
      <c r="J516" s="43">
        <v>0</v>
      </c>
      <c r="K516" s="139">
        <v>0</v>
      </c>
      <c r="L516" s="139">
        <v>0</v>
      </c>
      <c r="M516" s="312" t="s">
        <v>1587</v>
      </c>
      <c r="N516" s="20"/>
      <c r="O516" s="20"/>
      <c r="P516" s="20"/>
      <c r="Q516" s="257">
        <f>[1]KURUMLAR!K681/4</f>
        <v>0</v>
      </c>
      <c r="R516" s="137">
        <v>0</v>
      </c>
      <c r="S516" s="137">
        <v>0</v>
      </c>
      <c r="T516" s="137">
        <v>0</v>
      </c>
    </row>
    <row r="517" spans="1:20" s="1" customFormat="1" ht="47.1" customHeight="1">
      <c r="A517" s="157">
        <v>515</v>
      </c>
      <c r="B517" s="142" t="s">
        <v>10</v>
      </c>
      <c r="C517" s="16" t="s">
        <v>18</v>
      </c>
      <c r="D517" s="177" t="s">
        <v>13</v>
      </c>
      <c r="E517" s="16" t="s">
        <v>992</v>
      </c>
      <c r="F517" s="16" t="s">
        <v>11</v>
      </c>
      <c r="G517" s="16">
        <v>2019</v>
      </c>
      <c r="H517" s="271">
        <v>2021</v>
      </c>
      <c r="I517" s="115">
        <v>500000</v>
      </c>
      <c r="J517" s="43">
        <v>0</v>
      </c>
      <c r="K517" s="115">
        <v>1000</v>
      </c>
      <c r="L517" s="139">
        <v>0</v>
      </c>
      <c r="M517" s="312" t="s">
        <v>1586</v>
      </c>
      <c r="N517" s="20"/>
      <c r="O517" s="20"/>
      <c r="P517" s="20"/>
      <c r="Q517" s="257">
        <f>[1]KURUMLAR!K606/4</f>
        <v>250</v>
      </c>
      <c r="R517" s="137">
        <v>250</v>
      </c>
      <c r="S517" s="137">
        <v>250</v>
      </c>
      <c r="T517" s="137">
        <v>250</v>
      </c>
    </row>
    <row r="518" spans="1:20" s="1" customFormat="1" ht="47.1" customHeight="1">
      <c r="A518" s="157">
        <v>516</v>
      </c>
      <c r="B518" s="142" t="s">
        <v>10</v>
      </c>
      <c r="C518" s="16" t="s">
        <v>18</v>
      </c>
      <c r="D518" s="177" t="s">
        <v>993</v>
      </c>
      <c r="E518" s="16" t="s">
        <v>741</v>
      </c>
      <c r="F518" s="16" t="s">
        <v>986</v>
      </c>
      <c r="G518" s="16">
        <v>2019</v>
      </c>
      <c r="H518" s="271">
        <v>2021</v>
      </c>
      <c r="I518" s="115">
        <v>250000</v>
      </c>
      <c r="J518" s="43">
        <v>0</v>
      </c>
      <c r="K518" s="139">
        <v>0</v>
      </c>
      <c r="L518" s="139">
        <v>0</v>
      </c>
      <c r="M518" s="19" t="s">
        <v>1586</v>
      </c>
      <c r="N518" s="20"/>
      <c r="O518" s="20"/>
      <c r="P518" s="20"/>
      <c r="Q518" s="257">
        <f>[1]KURUMLAR!K607/4</f>
        <v>0</v>
      </c>
      <c r="R518" s="137">
        <v>0</v>
      </c>
      <c r="S518" s="137">
        <v>0</v>
      </c>
      <c r="T518" s="137">
        <v>0</v>
      </c>
    </row>
    <row r="519" spans="1:20" s="1" customFormat="1" ht="47.1" customHeight="1">
      <c r="A519" s="154">
        <v>517</v>
      </c>
      <c r="B519" s="142" t="s">
        <v>10</v>
      </c>
      <c r="C519" s="16" t="s">
        <v>18</v>
      </c>
      <c r="D519" s="177" t="s">
        <v>994</v>
      </c>
      <c r="E519" s="16" t="s">
        <v>995</v>
      </c>
      <c r="F519" s="16" t="s">
        <v>986</v>
      </c>
      <c r="G519" s="16">
        <v>2019</v>
      </c>
      <c r="H519" s="271">
        <v>2021</v>
      </c>
      <c r="I519" s="115">
        <v>300000</v>
      </c>
      <c r="J519" s="43">
        <v>0</v>
      </c>
      <c r="K519" s="139">
        <v>0</v>
      </c>
      <c r="L519" s="139">
        <v>0</v>
      </c>
      <c r="M519" s="19" t="s">
        <v>1586</v>
      </c>
      <c r="N519" s="20"/>
      <c r="O519" s="20"/>
      <c r="P519" s="20"/>
      <c r="Q519" s="257">
        <f>[1]KURUMLAR!K608/4</f>
        <v>0</v>
      </c>
      <c r="R519" s="137">
        <v>0</v>
      </c>
      <c r="S519" s="137">
        <v>0</v>
      </c>
      <c r="T519" s="137">
        <v>0</v>
      </c>
    </row>
    <row r="520" spans="1:20" s="6" customFormat="1" ht="47.1" customHeight="1">
      <c r="A520" s="157">
        <v>518</v>
      </c>
      <c r="B520" s="142" t="s">
        <v>294</v>
      </c>
      <c r="C520" s="20" t="s">
        <v>293</v>
      </c>
      <c r="D520" s="188" t="s">
        <v>996</v>
      </c>
      <c r="E520" s="15" t="s">
        <v>997</v>
      </c>
      <c r="F520" s="15" t="s">
        <v>998</v>
      </c>
      <c r="G520" s="15">
        <v>2012</v>
      </c>
      <c r="H520" s="15">
        <v>2021</v>
      </c>
      <c r="I520" s="40">
        <v>245774403</v>
      </c>
      <c r="J520" s="40">
        <v>191618590.08000001</v>
      </c>
      <c r="K520" s="40">
        <v>3711861</v>
      </c>
      <c r="L520" s="40"/>
      <c r="M520" s="313" t="s">
        <v>1641</v>
      </c>
      <c r="N520" s="259"/>
      <c r="O520" s="259"/>
      <c r="P520" s="259"/>
      <c r="Q520" s="257">
        <f>[1]KURUMLAR!K609/4</f>
        <v>927965.25</v>
      </c>
      <c r="R520" s="40">
        <v>927965.25</v>
      </c>
      <c r="S520" s="40">
        <v>927965.25</v>
      </c>
      <c r="T520" s="40">
        <v>927965.25</v>
      </c>
    </row>
    <row r="521" spans="1:20" s="6" customFormat="1" ht="47.1" customHeight="1">
      <c r="A521" s="157">
        <v>519</v>
      </c>
      <c r="B521" s="142" t="s">
        <v>294</v>
      </c>
      <c r="C521" s="20" t="s">
        <v>293</v>
      </c>
      <c r="D521" s="176" t="s">
        <v>999</v>
      </c>
      <c r="E521" s="15" t="s">
        <v>1000</v>
      </c>
      <c r="F521" s="15" t="s">
        <v>998</v>
      </c>
      <c r="G521" s="88">
        <v>2016</v>
      </c>
      <c r="H521" s="88">
        <v>2021</v>
      </c>
      <c r="I521" s="40">
        <v>364909000</v>
      </c>
      <c r="J521" s="40">
        <v>249931054.87</v>
      </c>
      <c r="K521" s="40">
        <v>24575538</v>
      </c>
      <c r="L521" s="40"/>
      <c r="M521" s="314" t="s">
        <v>1642</v>
      </c>
      <c r="N521" s="259"/>
      <c r="O521" s="259"/>
      <c r="P521" s="259"/>
      <c r="Q521" s="257">
        <f>[1]KURUMLAR!K610/4</f>
        <v>6143884.5</v>
      </c>
      <c r="R521" s="40">
        <v>6143884.5</v>
      </c>
      <c r="S521" s="40">
        <v>6143884.5</v>
      </c>
      <c r="T521" s="40">
        <v>6143884.5</v>
      </c>
    </row>
    <row r="522" spans="1:20" s="6" customFormat="1" ht="47.1" customHeight="1">
      <c r="A522" s="157">
        <v>520</v>
      </c>
      <c r="B522" s="142" t="s">
        <v>294</v>
      </c>
      <c r="C522" s="20" t="s">
        <v>293</v>
      </c>
      <c r="D522" s="176" t="s">
        <v>1001</v>
      </c>
      <c r="E522" s="15" t="s">
        <v>1002</v>
      </c>
      <c r="F522" s="15" t="s">
        <v>998</v>
      </c>
      <c r="G522" s="88">
        <v>2018</v>
      </c>
      <c r="H522" s="88">
        <v>2023</v>
      </c>
      <c r="I522" s="40">
        <v>108925000</v>
      </c>
      <c r="J522" s="40">
        <v>19161025.5</v>
      </c>
      <c r="K522" s="40">
        <v>14755052</v>
      </c>
      <c r="L522" s="40"/>
      <c r="M522" s="315" t="s">
        <v>1643</v>
      </c>
      <c r="N522" s="259"/>
      <c r="O522" s="259"/>
      <c r="P522" s="259"/>
      <c r="Q522" s="257">
        <f>[1]KURUMLAR!K611/4</f>
        <v>3688763</v>
      </c>
      <c r="R522" s="40">
        <v>3688763</v>
      </c>
      <c r="S522" s="40">
        <v>3688763</v>
      </c>
      <c r="T522" s="40">
        <v>3688763</v>
      </c>
    </row>
    <row r="523" spans="1:20" s="6" customFormat="1" ht="47.1" customHeight="1">
      <c r="A523" s="154">
        <v>521</v>
      </c>
      <c r="B523" s="142" t="s">
        <v>294</v>
      </c>
      <c r="C523" s="20" t="s">
        <v>293</v>
      </c>
      <c r="D523" s="176" t="s">
        <v>1003</v>
      </c>
      <c r="E523" s="15" t="s">
        <v>1004</v>
      </c>
      <c r="F523" s="15" t="s">
        <v>89</v>
      </c>
      <c r="G523" s="88">
        <v>2017</v>
      </c>
      <c r="H523" s="88">
        <v>2020</v>
      </c>
      <c r="I523" s="40">
        <v>21293747.600000001</v>
      </c>
      <c r="J523" s="40">
        <v>16667979.57</v>
      </c>
      <c r="K523" s="40">
        <v>1626613.17</v>
      </c>
      <c r="L523" s="40"/>
      <c r="M523" s="314" t="s">
        <v>1644</v>
      </c>
      <c r="N523" s="259"/>
      <c r="O523" s="259"/>
      <c r="P523" s="259"/>
      <c r="Q523" s="257">
        <f>[1]KURUMLAR!K612/4</f>
        <v>406653.29249999998</v>
      </c>
      <c r="R523" s="40">
        <v>406653.29249999998</v>
      </c>
      <c r="S523" s="40">
        <v>406653.29249999998</v>
      </c>
      <c r="T523" s="40">
        <v>406653.29249999998</v>
      </c>
    </row>
    <row r="524" spans="1:20" s="6" customFormat="1" ht="47.1" customHeight="1">
      <c r="A524" s="157">
        <v>522</v>
      </c>
      <c r="B524" s="142" t="s">
        <v>294</v>
      </c>
      <c r="C524" s="20" t="s">
        <v>293</v>
      </c>
      <c r="D524" s="176" t="s">
        <v>1005</v>
      </c>
      <c r="E524" s="15" t="s">
        <v>1006</v>
      </c>
      <c r="F524" s="15" t="s">
        <v>998</v>
      </c>
      <c r="G524" s="88">
        <v>2013</v>
      </c>
      <c r="H524" s="88">
        <v>2021</v>
      </c>
      <c r="I524" s="40">
        <v>63587879</v>
      </c>
      <c r="J524" s="40">
        <v>26879271.57</v>
      </c>
      <c r="K524" s="40">
        <v>35629564</v>
      </c>
      <c r="L524" s="40"/>
      <c r="M524" s="314" t="s">
        <v>1645</v>
      </c>
      <c r="N524" s="259"/>
      <c r="O524" s="259"/>
      <c r="P524" s="259"/>
      <c r="Q524" s="257">
        <f>[1]KURUMLAR!K613/4</f>
        <v>8907391</v>
      </c>
      <c r="R524" s="40">
        <v>8907391</v>
      </c>
      <c r="S524" s="40">
        <v>8907391</v>
      </c>
      <c r="T524" s="40">
        <v>8907391</v>
      </c>
    </row>
    <row r="525" spans="1:20" s="6" customFormat="1" ht="47.1" customHeight="1">
      <c r="A525" s="157">
        <v>523</v>
      </c>
      <c r="B525" s="142" t="s">
        <v>294</v>
      </c>
      <c r="C525" s="20" t="s">
        <v>293</v>
      </c>
      <c r="D525" s="176" t="s">
        <v>1007</v>
      </c>
      <c r="E525" s="15" t="s">
        <v>1008</v>
      </c>
      <c r="F525" s="15" t="s">
        <v>1009</v>
      </c>
      <c r="G525" s="88">
        <v>2019</v>
      </c>
      <c r="H525" s="88">
        <v>2020</v>
      </c>
      <c r="I525" s="40">
        <v>41362.35</v>
      </c>
      <c r="J525" s="40">
        <v>0</v>
      </c>
      <c r="K525" s="40">
        <v>0</v>
      </c>
      <c r="L525" s="40"/>
      <c r="M525" s="314" t="s">
        <v>1646</v>
      </c>
      <c r="N525" s="259"/>
      <c r="O525" s="259"/>
      <c r="P525" s="259"/>
      <c r="Q525" s="257">
        <f>[1]KURUMLAR!K614/4</f>
        <v>0</v>
      </c>
      <c r="R525" s="40">
        <v>0</v>
      </c>
      <c r="S525" s="40">
        <v>0</v>
      </c>
      <c r="T525" s="40">
        <v>0</v>
      </c>
    </row>
    <row r="526" spans="1:20" s="6" customFormat="1" ht="47.1" customHeight="1">
      <c r="A526" s="157">
        <v>524</v>
      </c>
      <c r="B526" s="142" t="s">
        <v>294</v>
      </c>
      <c r="C526" s="20" t="s">
        <v>293</v>
      </c>
      <c r="D526" s="176" t="s">
        <v>1010</v>
      </c>
      <c r="E526" s="15" t="s">
        <v>1011</v>
      </c>
      <c r="F526" s="15" t="s">
        <v>1012</v>
      </c>
      <c r="G526" s="88">
        <v>2018</v>
      </c>
      <c r="H526" s="88">
        <v>2023</v>
      </c>
      <c r="I526" s="40">
        <v>49000000</v>
      </c>
      <c r="J526" s="40">
        <v>0</v>
      </c>
      <c r="K526" s="40">
        <v>6500000</v>
      </c>
      <c r="L526" s="40"/>
      <c r="M526" s="314" t="s">
        <v>1647</v>
      </c>
      <c r="N526" s="259"/>
      <c r="O526" s="259"/>
      <c r="P526" s="259"/>
      <c r="Q526" s="257">
        <f>[1]KURUMLAR!K615/4</f>
        <v>1625000</v>
      </c>
      <c r="R526" s="40">
        <v>1625000</v>
      </c>
      <c r="S526" s="40">
        <v>1625000</v>
      </c>
      <c r="T526" s="40">
        <v>1625000</v>
      </c>
    </row>
    <row r="527" spans="1:20" s="6" customFormat="1" ht="82.5" customHeight="1">
      <c r="A527" s="154">
        <v>525</v>
      </c>
      <c r="B527" s="142" t="s">
        <v>294</v>
      </c>
      <c r="C527" s="20" t="s">
        <v>293</v>
      </c>
      <c r="D527" s="176" t="s">
        <v>1013</v>
      </c>
      <c r="E527" s="15" t="s">
        <v>1014</v>
      </c>
      <c r="F527" s="15" t="s">
        <v>998</v>
      </c>
      <c r="G527" s="88">
        <v>2016</v>
      </c>
      <c r="H527" s="88">
        <v>2021</v>
      </c>
      <c r="I527" s="40">
        <v>86400000</v>
      </c>
      <c r="J527" s="40">
        <v>0</v>
      </c>
      <c r="K527" s="40">
        <v>10000000</v>
      </c>
      <c r="L527" s="40"/>
      <c r="M527" s="314" t="s">
        <v>1648</v>
      </c>
      <c r="N527" s="259"/>
      <c r="O527" s="259"/>
      <c r="P527" s="259"/>
      <c r="Q527" s="257">
        <f>[1]KURUMLAR!K616/4</f>
        <v>2500000</v>
      </c>
      <c r="R527" s="40">
        <v>2500000</v>
      </c>
      <c r="S527" s="40">
        <v>2500000</v>
      </c>
      <c r="T527" s="40">
        <v>2500000</v>
      </c>
    </row>
    <row r="528" spans="1:20" s="6" customFormat="1" ht="62.25" customHeight="1">
      <c r="A528" s="157">
        <v>526</v>
      </c>
      <c r="B528" s="142" t="s">
        <v>294</v>
      </c>
      <c r="C528" s="20" t="s">
        <v>293</v>
      </c>
      <c r="D528" s="176" t="s">
        <v>1015</v>
      </c>
      <c r="E528" s="15" t="s">
        <v>1016</v>
      </c>
      <c r="F528" s="15" t="s">
        <v>998</v>
      </c>
      <c r="G528" s="88">
        <v>2018</v>
      </c>
      <c r="H528" s="88">
        <v>2022</v>
      </c>
      <c r="I528" s="40">
        <v>216770000</v>
      </c>
      <c r="J528" s="40">
        <v>0</v>
      </c>
      <c r="K528" s="40">
        <v>22677000</v>
      </c>
      <c r="L528" s="40"/>
      <c r="M528" s="314" t="s">
        <v>1649</v>
      </c>
      <c r="N528" s="259"/>
      <c r="O528" s="259"/>
      <c r="P528" s="259"/>
      <c r="Q528" s="257">
        <f>[1]KURUMLAR!K617/4</f>
        <v>5669250</v>
      </c>
      <c r="R528" s="40">
        <v>5669250</v>
      </c>
      <c r="S528" s="40">
        <v>5669250</v>
      </c>
      <c r="T528" s="40">
        <v>5669250</v>
      </c>
    </row>
    <row r="529" spans="1:20" s="6" customFormat="1" ht="62.25" customHeight="1">
      <c r="A529" s="157">
        <v>527</v>
      </c>
      <c r="B529" s="142" t="s">
        <v>294</v>
      </c>
      <c r="C529" s="20" t="s">
        <v>293</v>
      </c>
      <c r="D529" s="176" t="s">
        <v>1017</v>
      </c>
      <c r="E529" s="15" t="s">
        <v>1018</v>
      </c>
      <c r="F529" s="15" t="s">
        <v>998</v>
      </c>
      <c r="G529" s="15">
        <v>2015</v>
      </c>
      <c r="H529" s="15">
        <v>2022</v>
      </c>
      <c r="I529" s="40">
        <v>202527450</v>
      </c>
      <c r="J529" s="40">
        <v>0</v>
      </c>
      <c r="K529" s="40">
        <v>27655500</v>
      </c>
      <c r="L529" s="40"/>
      <c r="M529" s="314" t="s">
        <v>1650</v>
      </c>
      <c r="N529" s="259"/>
      <c r="O529" s="259"/>
      <c r="P529" s="259"/>
      <c r="Q529" s="257">
        <f>[1]KURUMLAR!K618/4</f>
        <v>6913875</v>
      </c>
      <c r="R529" s="40">
        <v>6913875</v>
      </c>
      <c r="S529" s="40">
        <v>6913875</v>
      </c>
      <c r="T529" s="40">
        <v>6913875</v>
      </c>
    </row>
    <row r="530" spans="1:20" s="6" customFormat="1" ht="62.25" customHeight="1">
      <c r="A530" s="157">
        <v>528</v>
      </c>
      <c r="B530" s="142" t="s">
        <v>294</v>
      </c>
      <c r="C530" s="20" t="s">
        <v>293</v>
      </c>
      <c r="D530" s="176" t="s">
        <v>1019</v>
      </c>
      <c r="E530" s="15" t="s">
        <v>1020</v>
      </c>
      <c r="F530" s="15" t="s">
        <v>1021</v>
      </c>
      <c r="G530" s="15">
        <v>2017</v>
      </c>
      <c r="H530" s="15">
        <v>2021</v>
      </c>
      <c r="I530" s="40">
        <v>14000000</v>
      </c>
      <c r="J530" s="40">
        <v>0</v>
      </c>
      <c r="K530" s="40">
        <v>1800000</v>
      </c>
      <c r="L530" s="40"/>
      <c r="M530" s="314" t="s">
        <v>1651</v>
      </c>
      <c r="N530" s="259"/>
      <c r="O530" s="259"/>
      <c r="P530" s="259"/>
      <c r="Q530" s="257">
        <f>[1]KURUMLAR!K619/4</f>
        <v>450000</v>
      </c>
      <c r="R530" s="40">
        <v>450000</v>
      </c>
      <c r="S530" s="40">
        <v>450000</v>
      </c>
      <c r="T530" s="40">
        <v>450000</v>
      </c>
    </row>
    <row r="531" spans="1:20" s="6" customFormat="1" ht="62.25" customHeight="1">
      <c r="A531" s="154">
        <v>529</v>
      </c>
      <c r="B531" s="142" t="s">
        <v>294</v>
      </c>
      <c r="C531" s="20" t="s">
        <v>293</v>
      </c>
      <c r="D531" s="176" t="s">
        <v>1022</v>
      </c>
      <c r="E531" s="15" t="s">
        <v>1023</v>
      </c>
      <c r="F531" s="15" t="s">
        <v>998</v>
      </c>
      <c r="G531" s="15">
        <v>2015</v>
      </c>
      <c r="H531" s="15">
        <v>2023</v>
      </c>
      <c r="I531" s="40">
        <v>147353000</v>
      </c>
      <c r="J531" s="40">
        <v>0</v>
      </c>
      <c r="K531" s="40">
        <v>22530000</v>
      </c>
      <c r="L531" s="40"/>
      <c r="M531" s="314" t="s">
        <v>1652</v>
      </c>
      <c r="N531" s="259"/>
      <c r="O531" s="259"/>
      <c r="P531" s="259"/>
      <c r="Q531" s="257">
        <f>[1]KURUMLAR!K620/4</f>
        <v>5632500</v>
      </c>
      <c r="R531" s="40">
        <v>5632500</v>
      </c>
      <c r="S531" s="40">
        <v>5632500</v>
      </c>
      <c r="T531" s="40">
        <v>5632500</v>
      </c>
    </row>
    <row r="532" spans="1:20" s="6" customFormat="1" ht="47.1" customHeight="1">
      <c r="A532" s="157">
        <v>530</v>
      </c>
      <c r="B532" s="142" t="s">
        <v>294</v>
      </c>
      <c r="C532" s="20" t="s">
        <v>293</v>
      </c>
      <c r="D532" s="176" t="s">
        <v>1024</v>
      </c>
      <c r="E532" s="15" t="s">
        <v>1025</v>
      </c>
      <c r="F532" s="15" t="s">
        <v>998</v>
      </c>
      <c r="G532" s="15">
        <v>2020</v>
      </c>
      <c r="H532" s="15">
        <v>2023</v>
      </c>
      <c r="I532" s="40">
        <v>160000000</v>
      </c>
      <c r="J532" s="40">
        <v>0</v>
      </c>
      <c r="K532" s="40">
        <v>25000000</v>
      </c>
      <c r="L532" s="40"/>
      <c r="M532" s="314" t="s">
        <v>1653</v>
      </c>
      <c r="N532" s="259"/>
      <c r="O532" s="259"/>
      <c r="P532" s="259"/>
      <c r="Q532" s="257">
        <f>[1]KURUMLAR!K621/4</f>
        <v>6250000</v>
      </c>
      <c r="R532" s="40">
        <v>6250000</v>
      </c>
      <c r="S532" s="40">
        <v>6250000</v>
      </c>
      <c r="T532" s="40">
        <v>6250000</v>
      </c>
    </row>
    <row r="533" spans="1:20" s="12" customFormat="1" ht="47.1" customHeight="1">
      <c r="A533" s="157">
        <v>531</v>
      </c>
      <c r="B533" s="142" t="s">
        <v>294</v>
      </c>
      <c r="C533" s="20" t="s">
        <v>293</v>
      </c>
      <c r="D533" s="176" t="s">
        <v>1026</v>
      </c>
      <c r="E533" s="15" t="s">
        <v>1027</v>
      </c>
      <c r="F533" s="15" t="s">
        <v>998</v>
      </c>
      <c r="G533" s="15">
        <v>2020</v>
      </c>
      <c r="H533" s="15">
        <v>2023</v>
      </c>
      <c r="I533" s="40">
        <v>160000000</v>
      </c>
      <c r="J533" s="40">
        <v>0</v>
      </c>
      <c r="K533" s="40">
        <v>2000000</v>
      </c>
      <c r="L533" s="40"/>
      <c r="M533" s="314" t="s">
        <v>1653</v>
      </c>
      <c r="N533" s="277"/>
      <c r="O533" s="277"/>
      <c r="P533" s="277"/>
      <c r="Q533" s="257">
        <f>[1]KURUMLAR!K622/4</f>
        <v>500000</v>
      </c>
      <c r="R533" s="40">
        <v>500000</v>
      </c>
      <c r="S533" s="40">
        <v>500000</v>
      </c>
      <c r="T533" s="40">
        <v>500000</v>
      </c>
    </row>
    <row r="534" spans="1:20" s="6" customFormat="1" ht="47.1" customHeight="1">
      <c r="A534" s="157">
        <v>532</v>
      </c>
      <c r="B534" s="142" t="s">
        <v>294</v>
      </c>
      <c r="C534" s="20" t="s">
        <v>293</v>
      </c>
      <c r="D534" s="176" t="s">
        <v>1028</v>
      </c>
      <c r="E534" s="15" t="s">
        <v>1029</v>
      </c>
      <c r="F534" s="15" t="s">
        <v>998</v>
      </c>
      <c r="G534" s="15">
        <v>2020</v>
      </c>
      <c r="H534" s="15">
        <v>2023</v>
      </c>
      <c r="I534" s="40">
        <v>160000000</v>
      </c>
      <c r="J534" s="40">
        <v>0</v>
      </c>
      <c r="K534" s="40">
        <v>2000000</v>
      </c>
      <c r="L534" s="40"/>
      <c r="M534" s="314" t="s">
        <v>1653</v>
      </c>
      <c r="N534" s="259"/>
      <c r="O534" s="259"/>
      <c r="P534" s="259"/>
      <c r="Q534" s="257">
        <f>[1]KURUMLAR!K623/4</f>
        <v>500000</v>
      </c>
      <c r="R534" s="40">
        <v>500000</v>
      </c>
      <c r="S534" s="40">
        <v>500000</v>
      </c>
      <c r="T534" s="40">
        <v>500000</v>
      </c>
    </row>
    <row r="535" spans="1:20" s="6" customFormat="1" ht="47.1" customHeight="1">
      <c r="A535" s="154">
        <v>533</v>
      </c>
      <c r="B535" s="142" t="s">
        <v>294</v>
      </c>
      <c r="C535" s="20" t="s">
        <v>293</v>
      </c>
      <c r="D535" s="176" t="s">
        <v>1030</v>
      </c>
      <c r="E535" s="15" t="s">
        <v>1031</v>
      </c>
      <c r="F535" s="15" t="s">
        <v>998</v>
      </c>
      <c r="G535" s="15">
        <v>2020</v>
      </c>
      <c r="H535" s="15">
        <v>2023</v>
      </c>
      <c r="I535" s="40">
        <v>300000000</v>
      </c>
      <c r="J535" s="40">
        <v>0</v>
      </c>
      <c r="K535" s="40">
        <v>2000000</v>
      </c>
      <c r="L535" s="40"/>
      <c r="M535" s="314" t="s">
        <v>1654</v>
      </c>
      <c r="N535" s="259"/>
      <c r="O535" s="259"/>
      <c r="P535" s="259"/>
      <c r="Q535" s="257">
        <f>[1]KURUMLAR!K624/4</f>
        <v>500000</v>
      </c>
      <c r="R535" s="40">
        <v>500000</v>
      </c>
      <c r="S535" s="40">
        <v>500000</v>
      </c>
      <c r="T535" s="40">
        <v>500000</v>
      </c>
    </row>
    <row r="536" spans="1:20" s="6" customFormat="1" ht="47.1" customHeight="1">
      <c r="A536" s="157">
        <v>534</v>
      </c>
      <c r="B536" s="142" t="s">
        <v>294</v>
      </c>
      <c r="C536" s="20" t="s">
        <v>293</v>
      </c>
      <c r="D536" s="176" t="s">
        <v>1032</v>
      </c>
      <c r="E536" s="15" t="s">
        <v>1033</v>
      </c>
      <c r="F536" s="15" t="s">
        <v>998</v>
      </c>
      <c r="G536" s="15">
        <v>2020</v>
      </c>
      <c r="H536" s="15">
        <v>2023</v>
      </c>
      <c r="I536" s="40">
        <v>93040000</v>
      </c>
      <c r="J536" s="40">
        <v>0</v>
      </c>
      <c r="K536" s="40">
        <v>2000000</v>
      </c>
      <c r="L536" s="40"/>
      <c r="M536" s="314" t="s">
        <v>1655</v>
      </c>
      <c r="N536" s="259"/>
      <c r="O536" s="259"/>
      <c r="P536" s="259"/>
      <c r="Q536" s="257">
        <f>[1]KURUMLAR!K625/4</f>
        <v>500000</v>
      </c>
      <c r="R536" s="40">
        <v>500000</v>
      </c>
      <c r="S536" s="40">
        <v>500000</v>
      </c>
      <c r="T536" s="40">
        <v>500000</v>
      </c>
    </row>
    <row r="537" spans="1:20" s="6" customFormat="1" ht="47.1" customHeight="1">
      <c r="A537" s="157">
        <v>535</v>
      </c>
      <c r="B537" s="142" t="s">
        <v>294</v>
      </c>
      <c r="C537" s="20" t="s">
        <v>293</v>
      </c>
      <c r="D537" s="176" t="s">
        <v>1034</v>
      </c>
      <c r="E537" s="15" t="s">
        <v>1035</v>
      </c>
      <c r="F537" s="15" t="s">
        <v>998</v>
      </c>
      <c r="G537" s="15">
        <v>2020</v>
      </c>
      <c r="H537" s="15">
        <v>2022</v>
      </c>
      <c r="I537" s="142">
        <v>120000000</v>
      </c>
      <c r="J537" s="142">
        <v>0</v>
      </c>
      <c r="K537" s="142">
        <v>12000000</v>
      </c>
      <c r="L537" s="142"/>
      <c r="M537" s="314" t="s">
        <v>1656</v>
      </c>
      <c r="N537" s="259"/>
      <c r="O537" s="259"/>
      <c r="P537" s="259"/>
      <c r="Q537" s="257">
        <f>[1]KURUMLAR!K626/4</f>
        <v>3000000</v>
      </c>
      <c r="R537" s="142">
        <v>3000000</v>
      </c>
      <c r="S537" s="142">
        <v>3000000</v>
      </c>
      <c r="T537" s="142">
        <v>3000000</v>
      </c>
    </row>
    <row r="538" spans="1:20" s="6" customFormat="1" ht="47.1" customHeight="1">
      <c r="A538" s="157">
        <v>536</v>
      </c>
      <c r="B538" s="142" t="s">
        <v>294</v>
      </c>
      <c r="C538" s="20" t="s">
        <v>293</v>
      </c>
      <c r="D538" s="176" t="s">
        <v>1036</v>
      </c>
      <c r="E538" s="15" t="s">
        <v>1037</v>
      </c>
      <c r="F538" s="15" t="s">
        <v>1021</v>
      </c>
      <c r="G538" s="15">
        <v>2020</v>
      </c>
      <c r="H538" s="15">
        <v>2022</v>
      </c>
      <c r="I538" s="40">
        <v>38000000</v>
      </c>
      <c r="J538" s="40">
        <v>0</v>
      </c>
      <c r="K538" s="40">
        <v>7600000</v>
      </c>
      <c r="L538" s="40"/>
      <c r="M538" s="316" t="s">
        <v>1657</v>
      </c>
      <c r="N538" s="259"/>
      <c r="O538" s="259"/>
      <c r="P538" s="259"/>
      <c r="Q538" s="257">
        <f>[1]KURUMLAR!K627/4</f>
        <v>1900000</v>
      </c>
      <c r="R538" s="40">
        <v>1900000</v>
      </c>
      <c r="S538" s="40">
        <v>1900000</v>
      </c>
      <c r="T538" s="40">
        <v>1900000</v>
      </c>
    </row>
    <row r="539" spans="1:20" s="6" customFormat="1" ht="47.1" customHeight="1">
      <c r="A539" s="154">
        <v>537</v>
      </c>
      <c r="B539" s="142" t="s">
        <v>294</v>
      </c>
      <c r="C539" s="20" t="s">
        <v>293</v>
      </c>
      <c r="D539" s="176" t="s">
        <v>1038</v>
      </c>
      <c r="E539" s="15" t="s">
        <v>1039</v>
      </c>
      <c r="F539" s="15" t="s">
        <v>1040</v>
      </c>
      <c r="G539" s="15">
        <v>2020</v>
      </c>
      <c r="H539" s="15">
        <v>2023</v>
      </c>
      <c r="I539" s="40">
        <v>2059848000</v>
      </c>
      <c r="J539" s="40">
        <v>0</v>
      </c>
      <c r="K539" s="40">
        <v>22100000</v>
      </c>
      <c r="L539" s="40"/>
      <c r="M539" s="316" t="s">
        <v>1658</v>
      </c>
      <c r="N539" s="259"/>
      <c r="O539" s="259"/>
      <c r="P539" s="259"/>
      <c r="Q539" s="257">
        <f>[1]KURUMLAR!K628/4</f>
        <v>5525000</v>
      </c>
      <c r="R539" s="40">
        <v>5525000</v>
      </c>
      <c r="S539" s="40">
        <v>5525000</v>
      </c>
      <c r="T539" s="40">
        <v>5525000</v>
      </c>
    </row>
    <row r="540" spans="1:20" s="6" customFormat="1" ht="47.1" customHeight="1">
      <c r="A540" s="157">
        <v>538</v>
      </c>
      <c r="B540" s="142" t="s">
        <v>294</v>
      </c>
      <c r="C540" s="20" t="s">
        <v>293</v>
      </c>
      <c r="D540" s="176" t="s">
        <v>1041</v>
      </c>
      <c r="E540" s="15" t="s">
        <v>1042</v>
      </c>
      <c r="F540" s="15" t="s">
        <v>1043</v>
      </c>
      <c r="G540" s="15">
        <v>2018</v>
      </c>
      <c r="H540" s="15">
        <v>2022</v>
      </c>
      <c r="I540" s="40">
        <v>5000000</v>
      </c>
      <c r="J540" s="40">
        <v>0</v>
      </c>
      <c r="K540" s="40">
        <v>2000</v>
      </c>
      <c r="L540" s="40"/>
      <c r="M540" s="314" t="s">
        <v>1659</v>
      </c>
      <c r="N540" s="259"/>
      <c r="O540" s="259"/>
      <c r="P540" s="259"/>
      <c r="Q540" s="257">
        <f>[1]KURUMLAR!K629/4</f>
        <v>500</v>
      </c>
      <c r="R540" s="40">
        <v>500</v>
      </c>
      <c r="S540" s="40">
        <v>500</v>
      </c>
      <c r="T540" s="40">
        <v>500</v>
      </c>
    </row>
    <row r="541" spans="1:20" s="6" customFormat="1" ht="47.1" customHeight="1">
      <c r="A541" s="157">
        <v>539</v>
      </c>
      <c r="B541" s="142" t="s">
        <v>294</v>
      </c>
      <c r="C541" s="20" t="s">
        <v>293</v>
      </c>
      <c r="D541" s="176" t="s">
        <v>1044</v>
      </c>
      <c r="E541" s="15" t="s">
        <v>1045</v>
      </c>
      <c r="F541" s="15" t="s">
        <v>1043</v>
      </c>
      <c r="G541" s="15">
        <v>2017</v>
      </c>
      <c r="H541" s="15">
        <v>2021</v>
      </c>
      <c r="I541" s="40">
        <v>10000000</v>
      </c>
      <c r="J541" s="40">
        <v>0</v>
      </c>
      <c r="K541" s="40">
        <v>200000</v>
      </c>
      <c r="L541" s="40"/>
      <c r="M541" s="314" t="s">
        <v>1660</v>
      </c>
      <c r="N541" s="259"/>
      <c r="O541" s="259"/>
      <c r="P541" s="259"/>
      <c r="Q541" s="257">
        <f>[1]KURUMLAR!K630/4</f>
        <v>50000</v>
      </c>
      <c r="R541" s="40">
        <v>50000</v>
      </c>
      <c r="S541" s="40">
        <v>50000</v>
      </c>
      <c r="T541" s="40">
        <v>50000</v>
      </c>
    </row>
    <row r="542" spans="1:20" s="6" customFormat="1" ht="47.1" customHeight="1">
      <c r="A542" s="157">
        <v>540</v>
      </c>
      <c r="B542" s="142" t="s">
        <v>294</v>
      </c>
      <c r="C542" s="20" t="s">
        <v>293</v>
      </c>
      <c r="D542" s="176" t="s">
        <v>1046</v>
      </c>
      <c r="E542" s="15" t="s">
        <v>1047</v>
      </c>
      <c r="F542" s="15" t="s">
        <v>1043</v>
      </c>
      <c r="G542" s="15">
        <v>2017</v>
      </c>
      <c r="H542" s="15">
        <v>2021</v>
      </c>
      <c r="I542" s="40">
        <v>10000000</v>
      </c>
      <c r="J542" s="40">
        <v>0</v>
      </c>
      <c r="K542" s="40">
        <v>200000</v>
      </c>
      <c r="L542" s="40"/>
      <c r="M542" s="314" t="s">
        <v>1660</v>
      </c>
      <c r="N542" s="259"/>
      <c r="O542" s="259"/>
      <c r="P542" s="259"/>
      <c r="Q542" s="257">
        <f>[1]KURUMLAR!K631/4</f>
        <v>50000</v>
      </c>
      <c r="R542" s="40">
        <v>50000</v>
      </c>
      <c r="S542" s="40">
        <v>50000</v>
      </c>
      <c r="T542" s="40">
        <v>50000</v>
      </c>
    </row>
    <row r="543" spans="1:20" s="6" customFormat="1" ht="47.1" customHeight="1">
      <c r="A543" s="154">
        <v>541</v>
      </c>
      <c r="B543" s="142" t="s">
        <v>294</v>
      </c>
      <c r="C543" s="20" t="s">
        <v>293</v>
      </c>
      <c r="D543" s="176" t="s">
        <v>1048</v>
      </c>
      <c r="E543" s="15" t="s">
        <v>1049</v>
      </c>
      <c r="F543" s="15" t="s">
        <v>1043</v>
      </c>
      <c r="G543" s="15">
        <v>2017</v>
      </c>
      <c r="H543" s="15">
        <v>2021</v>
      </c>
      <c r="I543" s="40">
        <v>10000000</v>
      </c>
      <c r="J543" s="40">
        <v>0</v>
      </c>
      <c r="K543" s="40">
        <v>200000</v>
      </c>
      <c r="L543" s="40"/>
      <c r="M543" s="314" t="s">
        <v>1660</v>
      </c>
      <c r="N543" s="259"/>
      <c r="O543" s="259"/>
      <c r="P543" s="259"/>
      <c r="Q543" s="257">
        <f>[1]KURUMLAR!K632/4</f>
        <v>50000</v>
      </c>
      <c r="R543" s="40">
        <v>50000</v>
      </c>
      <c r="S543" s="40">
        <v>50000</v>
      </c>
      <c r="T543" s="40">
        <v>50000</v>
      </c>
    </row>
    <row r="544" spans="1:20" s="6" customFormat="1" ht="64.5" customHeight="1">
      <c r="A544" s="157">
        <v>542</v>
      </c>
      <c r="B544" s="142" t="s">
        <v>294</v>
      </c>
      <c r="C544" s="20" t="s">
        <v>293</v>
      </c>
      <c r="D544" s="176" t="s">
        <v>1050</v>
      </c>
      <c r="E544" s="15" t="s">
        <v>1051</v>
      </c>
      <c r="F544" s="15" t="s">
        <v>1043</v>
      </c>
      <c r="G544" s="15">
        <v>2017</v>
      </c>
      <c r="H544" s="15">
        <v>2021</v>
      </c>
      <c r="I544" s="40">
        <v>10000000</v>
      </c>
      <c r="J544" s="40">
        <v>0</v>
      </c>
      <c r="K544" s="40">
        <v>2000</v>
      </c>
      <c r="L544" s="40"/>
      <c r="M544" s="314" t="s">
        <v>1660</v>
      </c>
      <c r="N544" s="259"/>
      <c r="O544" s="259"/>
      <c r="P544" s="259"/>
      <c r="Q544" s="257">
        <f>[1]KURUMLAR!K633/4</f>
        <v>500</v>
      </c>
      <c r="R544" s="40">
        <v>500</v>
      </c>
      <c r="S544" s="40">
        <v>500</v>
      </c>
      <c r="T544" s="40">
        <v>500</v>
      </c>
    </row>
    <row r="545" spans="1:20" s="6" customFormat="1" ht="47.1" customHeight="1">
      <c r="A545" s="157">
        <v>543</v>
      </c>
      <c r="B545" s="142" t="s">
        <v>294</v>
      </c>
      <c r="C545" s="20" t="s">
        <v>293</v>
      </c>
      <c r="D545" s="176" t="s">
        <v>1052</v>
      </c>
      <c r="E545" s="15" t="s">
        <v>1053</v>
      </c>
      <c r="F545" s="15" t="s">
        <v>1043</v>
      </c>
      <c r="G545" s="15">
        <v>2017</v>
      </c>
      <c r="H545" s="15">
        <v>2021</v>
      </c>
      <c r="I545" s="40">
        <v>10000000</v>
      </c>
      <c r="J545" s="40">
        <v>0</v>
      </c>
      <c r="K545" s="40">
        <v>2000</v>
      </c>
      <c r="L545" s="40"/>
      <c r="M545" s="314" t="s">
        <v>1661</v>
      </c>
      <c r="N545" s="259"/>
      <c r="O545" s="259"/>
      <c r="P545" s="259"/>
      <c r="Q545" s="257">
        <f>[1]KURUMLAR!K634/4</f>
        <v>500</v>
      </c>
      <c r="R545" s="40">
        <v>500</v>
      </c>
      <c r="S545" s="40">
        <v>500</v>
      </c>
      <c r="T545" s="40">
        <v>500</v>
      </c>
    </row>
    <row r="546" spans="1:20" s="6" customFormat="1" ht="47.1" customHeight="1">
      <c r="A546" s="157">
        <v>544</v>
      </c>
      <c r="B546" s="142" t="s">
        <v>294</v>
      </c>
      <c r="C546" s="20" t="s">
        <v>293</v>
      </c>
      <c r="D546" s="176" t="s">
        <v>1054</v>
      </c>
      <c r="E546" s="15" t="s">
        <v>1055</v>
      </c>
      <c r="F546" s="15" t="s">
        <v>1043</v>
      </c>
      <c r="G546" s="15">
        <v>2018</v>
      </c>
      <c r="H546" s="15">
        <v>2021</v>
      </c>
      <c r="I546" s="40">
        <v>10000000</v>
      </c>
      <c r="J546" s="40">
        <v>0</v>
      </c>
      <c r="K546" s="40">
        <v>2000</v>
      </c>
      <c r="L546" s="40"/>
      <c r="M546" s="314" t="s">
        <v>1660</v>
      </c>
      <c r="N546" s="259"/>
      <c r="O546" s="259"/>
      <c r="P546" s="259"/>
      <c r="Q546" s="257">
        <f>[1]KURUMLAR!K635/4</f>
        <v>500</v>
      </c>
      <c r="R546" s="40">
        <v>500</v>
      </c>
      <c r="S546" s="40">
        <v>500</v>
      </c>
      <c r="T546" s="40">
        <v>500</v>
      </c>
    </row>
    <row r="547" spans="1:20" s="6" customFormat="1" ht="47.1" customHeight="1">
      <c r="A547" s="154">
        <v>545</v>
      </c>
      <c r="B547" s="142" t="s">
        <v>294</v>
      </c>
      <c r="C547" s="20" t="s">
        <v>293</v>
      </c>
      <c r="D547" s="176" t="s">
        <v>1056</v>
      </c>
      <c r="E547" s="15" t="s">
        <v>1057</v>
      </c>
      <c r="F547" s="15" t="s">
        <v>1043</v>
      </c>
      <c r="G547" s="15">
        <v>2018</v>
      </c>
      <c r="H547" s="15">
        <v>2021</v>
      </c>
      <c r="I547" s="40">
        <v>10000000</v>
      </c>
      <c r="J547" s="40">
        <v>0</v>
      </c>
      <c r="K547" s="40">
        <v>2000</v>
      </c>
      <c r="L547" s="40"/>
      <c r="M547" s="313" t="s">
        <v>1662</v>
      </c>
      <c r="N547" s="259"/>
      <c r="O547" s="259"/>
      <c r="P547" s="259"/>
      <c r="Q547" s="257">
        <f>[1]KURUMLAR!K636/4</f>
        <v>500</v>
      </c>
      <c r="R547" s="40">
        <v>500</v>
      </c>
      <c r="S547" s="40">
        <v>500</v>
      </c>
      <c r="T547" s="40">
        <v>500</v>
      </c>
    </row>
    <row r="548" spans="1:20" s="6" customFormat="1" ht="47.1" customHeight="1">
      <c r="A548" s="157">
        <v>546</v>
      </c>
      <c r="B548" s="142" t="s">
        <v>294</v>
      </c>
      <c r="C548" s="20" t="s">
        <v>293</v>
      </c>
      <c r="D548" s="176" t="s">
        <v>1058</v>
      </c>
      <c r="E548" s="15" t="s">
        <v>1059</v>
      </c>
      <c r="F548" s="15" t="s">
        <v>1060</v>
      </c>
      <c r="G548" s="15">
        <v>2017</v>
      </c>
      <c r="H548" s="15">
        <v>2021</v>
      </c>
      <c r="I548" s="40">
        <v>250000</v>
      </c>
      <c r="J548" s="40">
        <v>0</v>
      </c>
      <c r="K548" s="40">
        <v>250000</v>
      </c>
      <c r="L548" s="40"/>
      <c r="M548" s="314" t="s">
        <v>1663</v>
      </c>
      <c r="N548" s="259"/>
      <c r="O548" s="259"/>
      <c r="P548" s="259"/>
      <c r="Q548" s="257">
        <f>[1]KURUMLAR!K637/4</f>
        <v>62500</v>
      </c>
      <c r="R548" s="40">
        <v>62500</v>
      </c>
      <c r="S548" s="40">
        <v>62500</v>
      </c>
      <c r="T548" s="40">
        <v>62500</v>
      </c>
    </row>
    <row r="549" spans="1:20" s="6" customFormat="1" ht="47.1" customHeight="1">
      <c r="A549" s="157">
        <v>547</v>
      </c>
      <c r="B549" s="142" t="s">
        <v>294</v>
      </c>
      <c r="C549" s="20" t="s">
        <v>293</v>
      </c>
      <c r="D549" s="176" t="s">
        <v>1061</v>
      </c>
      <c r="E549" s="15" t="s">
        <v>1062</v>
      </c>
      <c r="F549" s="15" t="s">
        <v>1009</v>
      </c>
      <c r="G549" s="15">
        <v>2017</v>
      </c>
      <c r="H549" s="15">
        <v>2021</v>
      </c>
      <c r="I549" s="40">
        <v>1000000</v>
      </c>
      <c r="J549" s="40">
        <v>0</v>
      </c>
      <c r="K549" s="40">
        <v>250000</v>
      </c>
      <c r="L549" s="40"/>
      <c r="M549" s="314" t="s">
        <v>1664</v>
      </c>
      <c r="N549" s="259"/>
      <c r="O549" s="259"/>
      <c r="P549" s="259"/>
      <c r="Q549" s="257">
        <f>[1]KURUMLAR!K638/4</f>
        <v>62500</v>
      </c>
      <c r="R549" s="40">
        <v>62500</v>
      </c>
      <c r="S549" s="40">
        <v>62500</v>
      </c>
      <c r="T549" s="40">
        <v>62500</v>
      </c>
    </row>
    <row r="550" spans="1:20" s="6" customFormat="1" ht="47.1" customHeight="1">
      <c r="A550" s="157">
        <v>548</v>
      </c>
      <c r="B550" s="142" t="s">
        <v>294</v>
      </c>
      <c r="C550" s="20" t="s">
        <v>293</v>
      </c>
      <c r="D550" s="176" t="s">
        <v>1063</v>
      </c>
      <c r="E550" s="15" t="s">
        <v>1064</v>
      </c>
      <c r="F550" s="15" t="s">
        <v>1043</v>
      </c>
      <c r="G550" s="15">
        <v>2017</v>
      </c>
      <c r="H550" s="15">
        <v>2021</v>
      </c>
      <c r="I550" s="40">
        <v>5000000</v>
      </c>
      <c r="J550" s="40">
        <v>0</v>
      </c>
      <c r="K550" s="40">
        <v>250000</v>
      </c>
      <c r="L550" s="40"/>
      <c r="M550" s="314" t="s">
        <v>1665</v>
      </c>
      <c r="N550" s="259"/>
      <c r="O550" s="259"/>
      <c r="P550" s="259"/>
      <c r="Q550" s="257">
        <f>[1]KURUMLAR!K639/4</f>
        <v>62500</v>
      </c>
      <c r="R550" s="40">
        <v>62500</v>
      </c>
      <c r="S550" s="40">
        <v>62500</v>
      </c>
      <c r="T550" s="40">
        <v>62500</v>
      </c>
    </row>
    <row r="551" spans="1:20" s="6" customFormat="1" ht="47.1" customHeight="1">
      <c r="A551" s="154">
        <v>549</v>
      </c>
      <c r="B551" s="142" t="s">
        <v>294</v>
      </c>
      <c r="C551" s="20" t="s">
        <v>293</v>
      </c>
      <c r="D551" s="189" t="s">
        <v>1065</v>
      </c>
      <c r="E551" s="15" t="s">
        <v>1066</v>
      </c>
      <c r="F551" s="15" t="s">
        <v>1043</v>
      </c>
      <c r="G551" s="15">
        <v>2016</v>
      </c>
      <c r="H551" s="15">
        <v>2021</v>
      </c>
      <c r="I551" s="40">
        <v>2000000</v>
      </c>
      <c r="J551" s="40">
        <v>0</v>
      </c>
      <c r="K551" s="40">
        <v>250000</v>
      </c>
      <c r="L551" s="40"/>
      <c r="M551" s="315" t="s">
        <v>1666</v>
      </c>
      <c r="N551" s="259"/>
      <c r="O551" s="259"/>
      <c r="P551" s="259"/>
      <c r="Q551" s="257">
        <f>[1]KURUMLAR!K640/4</f>
        <v>62500</v>
      </c>
      <c r="R551" s="40">
        <v>62500</v>
      </c>
      <c r="S551" s="40">
        <v>62500</v>
      </c>
      <c r="T551" s="40">
        <v>62500</v>
      </c>
    </row>
    <row r="552" spans="1:20" s="6" customFormat="1" ht="47.1" customHeight="1">
      <c r="A552" s="157">
        <v>550</v>
      </c>
      <c r="B552" s="142" t="s">
        <v>294</v>
      </c>
      <c r="C552" s="20" t="s">
        <v>293</v>
      </c>
      <c r="D552" s="176" t="s">
        <v>1067</v>
      </c>
      <c r="E552" s="15" t="s">
        <v>1068</v>
      </c>
      <c r="F552" s="15" t="s">
        <v>1043</v>
      </c>
      <c r="G552" s="15">
        <v>2017</v>
      </c>
      <c r="H552" s="15">
        <v>2021</v>
      </c>
      <c r="I552" s="40">
        <v>5000000</v>
      </c>
      <c r="J552" s="40">
        <v>0</v>
      </c>
      <c r="K552" s="40">
        <v>250000</v>
      </c>
      <c r="L552" s="40"/>
      <c r="M552" s="314" t="s">
        <v>1665</v>
      </c>
      <c r="N552" s="259"/>
      <c r="O552" s="259"/>
      <c r="P552" s="259"/>
      <c r="Q552" s="257">
        <f>[1]KURUMLAR!K641/4</f>
        <v>62500</v>
      </c>
      <c r="R552" s="40">
        <v>62500</v>
      </c>
      <c r="S552" s="40">
        <v>62500</v>
      </c>
      <c r="T552" s="40">
        <v>62500</v>
      </c>
    </row>
    <row r="553" spans="1:20" s="6" customFormat="1" ht="47.1" customHeight="1">
      <c r="A553" s="157">
        <v>551</v>
      </c>
      <c r="B553" s="142" t="s">
        <v>294</v>
      </c>
      <c r="C553" s="20" t="s">
        <v>293</v>
      </c>
      <c r="D553" s="176" t="s">
        <v>1069</v>
      </c>
      <c r="E553" s="15" t="s">
        <v>1070</v>
      </c>
      <c r="F553" s="15" t="s">
        <v>1043</v>
      </c>
      <c r="G553" s="15">
        <v>2017</v>
      </c>
      <c r="H553" s="15">
        <v>2021</v>
      </c>
      <c r="I553" s="40">
        <v>3000000</v>
      </c>
      <c r="J553" s="40">
        <v>0</v>
      </c>
      <c r="K553" s="40">
        <v>250000</v>
      </c>
      <c r="L553" s="40"/>
      <c r="M553" s="314" t="s">
        <v>1667</v>
      </c>
      <c r="N553" s="259"/>
      <c r="O553" s="259"/>
      <c r="P553" s="259"/>
      <c r="Q553" s="257">
        <f>[1]KURUMLAR!K642/4</f>
        <v>62500</v>
      </c>
      <c r="R553" s="40">
        <v>62500</v>
      </c>
      <c r="S553" s="40">
        <v>62500</v>
      </c>
      <c r="T553" s="40">
        <v>62500</v>
      </c>
    </row>
    <row r="554" spans="1:20" s="6" customFormat="1" ht="47.1" customHeight="1">
      <c r="A554" s="157">
        <v>552</v>
      </c>
      <c r="B554" s="142" t="s">
        <v>294</v>
      </c>
      <c r="C554" s="20" t="s">
        <v>293</v>
      </c>
      <c r="D554" s="176" t="s">
        <v>1071</v>
      </c>
      <c r="E554" s="15" t="s">
        <v>1072</v>
      </c>
      <c r="F554" s="15" t="s">
        <v>1043</v>
      </c>
      <c r="G554" s="15">
        <v>2017</v>
      </c>
      <c r="H554" s="15">
        <v>2021</v>
      </c>
      <c r="I554" s="40">
        <v>5000000</v>
      </c>
      <c r="J554" s="40">
        <v>0</v>
      </c>
      <c r="K554" s="40">
        <v>250000</v>
      </c>
      <c r="L554" s="40"/>
      <c r="M554" s="314" t="s">
        <v>1668</v>
      </c>
      <c r="N554" s="259"/>
      <c r="O554" s="259"/>
      <c r="P554" s="259"/>
      <c r="Q554" s="257">
        <f>[1]KURUMLAR!K643/4</f>
        <v>62500</v>
      </c>
      <c r="R554" s="40">
        <v>62500</v>
      </c>
      <c r="S554" s="40">
        <v>62500</v>
      </c>
      <c r="T554" s="40">
        <v>62500</v>
      </c>
    </row>
    <row r="555" spans="1:20" s="6" customFormat="1" ht="47.1" customHeight="1">
      <c r="A555" s="154">
        <v>553</v>
      </c>
      <c r="B555" s="142" t="s">
        <v>294</v>
      </c>
      <c r="C555" s="20" t="s">
        <v>293</v>
      </c>
      <c r="D555" s="176" t="s">
        <v>1073</v>
      </c>
      <c r="E555" s="15" t="s">
        <v>1074</v>
      </c>
      <c r="F555" s="15" t="s">
        <v>1043</v>
      </c>
      <c r="G555" s="15">
        <v>2017</v>
      </c>
      <c r="H555" s="15">
        <v>2021</v>
      </c>
      <c r="I555" s="40">
        <v>5000000</v>
      </c>
      <c r="J555" s="40">
        <v>0</v>
      </c>
      <c r="K555" s="40">
        <v>2000</v>
      </c>
      <c r="L555" s="40"/>
      <c r="M555" s="314" t="s">
        <v>1669</v>
      </c>
      <c r="N555" s="259"/>
      <c r="O555" s="259"/>
      <c r="P555" s="259"/>
      <c r="Q555" s="257">
        <f>[1]KURUMLAR!K644/4</f>
        <v>500</v>
      </c>
      <c r="R555" s="40">
        <v>500</v>
      </c>
      <c r="S555" s="40">
        <v>500</v>
      </c>
      <c r="T555" s="40">
        <v>500</v>
      </c>
    </row>
    <row r="556" spans="1:20" s="6" customFormat="1" ht="47.1" customHeight="1">
      <c r="A556" s="157">
        <v>554</v>
      </c>
      <c r="B556" s="142" t="s">
        <v>294</v>
      </c>
      <c r="C556" s="20" t="s">
        <v>293</v>
      </c>
      <c r="D556" s="176" t="s">
        <v>1075</v>
      </c>
      <c r="E556" s="15" t="s">
        <v>62</v>
      </c>
      <c r="F556" s="15" t="s">
        <v>1076</v>
      </c>
      <c r="G556" s="15">
        <v>2016</v>
      </c>
      <c r="H556" s="15">
        <v>2023</v>
      </c>
      <c r="I556" s="40">
        <v>9500000</v>
      </c>
      <c r="J556" s="40">
        <v>0</v>
      </c>
      <c r="K556" s="40">
        <v>2000</v>
      </c>
      <c r="L556" s="40"/>
      <c r="M556" s="314" t="s">
        <v>1670</v>
      </c>
      <c r="N556" s="259"/>
      <c r="O556" s="259"/>
      <c r="P556" s="259"/>
      <c r="Q556" s="257">
        <f>[1]KURUMLAR!K645/4</f>
        <v>500</v>
      </c>
      <c r="R556" s="40">
        <v>500</v>
      </c>
      <c r="S556" s="40">
        <v>500</v>
      </c>
      <c r="T556" s="40">
        <v>500</v>
      </c>
    </row>
    <row r="557" spans="1:20" s="6" customFormat="1" ht="47.1" customHeight="1">
      <c r="A557" s="157">
        <v>555</v>
      </c>
      <c r="B557" s="142" t="s">
        <v>294</v>
      </c>
      <c r="C557" s="20" t="s">
        <v>293</v>
      </c>
      <c r="D557" s="176" t="s">
        <v>1077</v>
      </c>
      <c r="E557" s="15" t="s">
        <v>150</v>
      </c>
      <c r="F557" s="15" t="s">
        <v>1076</v>
      </c>
      <c r="G557" s="15">
        <v>2016</v>
      </c>
      <c r="H557" s="15">
        <v>2023</v>
      </c>
      <c r="I557" s="40">
        <v>6500000</v>
      </c>
      <c r="J557" s="40">
        <v>0</v>
      </c>
      <c r="K557" s="40">
        <v>2000</v>
      </c>
      <c r="L557" s="40"/>
      <c r="M557" s="314" t="s">
        <v>1653</v>
      </c>
      <c r="N557" s="259"/>
      <c r="O557" s="259"/>
      <c r="P557" s="259"/>
      <c r="Q557" s="257">
        <f>[1]KURUMLAR!K646/4</f>
        <v>500</v>
      </c>
      <c r="R557" s="40">
        <v>500</v>
      </c>
      <c r="S557" s="40">
        <v>500</v>
      </c>
      <c r="T557" s="40">
        <v>500</v>
      </c>
    </row>
    <row r="558" spans="1:20" s="6" customFormat="1" ht="47.1" customHeight="1">
      <c r="A558" s="157">
        <v>556</v>
      </c>
      <c r="B558" s="142" t="s">
        <v>294</v>
      </c>
      <c r="C558" s="20" t="s">
        <v>293</v>
      </c>
      <c r="D558" s="176" t="s">
        <v>1078</v>
      </c>
      <c r="E558" s="15" t="s">
        <v>86</v>
      </c>
      <c r="F558" s="15" t="s">
        <v>1076</v>
      </c>
      <c r="G558" s="15">
        <v>2016</v>
      </c>
      <c r="H558" s="15">
        <v>2023</v>
      </c>
      <c r="I558" s="40">
        <v>6500000</v>
      </c>
      <c r="J558" s="40">
        <v>0</v>
      </c>
      <c r="K558" s="40">
        <v>2000</v>
      </c>
      <c r="L558" s="40"/>
      <c r="M558" s="314" t="s">
        <v>1653</v>
      </c>
      <c r="N558" s="259"/>
      <c r="O558" s="259"/>
      <c r="P558" s="259"/>
      <c r="Q558" s="257">
        <f>[1]KURUMLAR!K647/4</f>
        <v>500</v>
      </c>
      <c r="R558" s="40">
        <v>500</v>
      </c>
      <c r="S558" s="40">
        <v>500</v>
      </c>
      <c r="T558" s="40">
        <v>500</v>
      </c>
    </row>
    <row r="559" spans="1:20" s="6" customFormat="1" ht="47.1" customHeight="1">
      <c r="A559" s="154">
        <v>557</v>
      </c>
      <c r="B559" s="142" t="s">
        <v>294</v>
      </c>
      <c r="C559" s="20" t="s">
        <v>293</v>
      </c>
      <c r="D559" s="176" t="s">
        <v>1079</v>
      </c>
      <c r="E559" s="15" t="s">
        <v>62</v>
      </c>
      <c r="F559" s="15" t="s">
        <v>1076</v>
      </c>
      <c r="G559" s="15">
        <v>2016</v>
      </c>
      <c r="H559" s="15">
        <v>2023</v>
      </c>
      <c r="I559" s="40">
        <v>3500000</v>
      </c>
      <c r="J559" s="40">
        <v>0</v>
      </c>
      <c r="K559" s="40">
        <v>2000</v>
      </c>
      <c r="L559" s="40"/>
      <c r="M559" s="314" t="s">
        <v>1653</v>
      </c>
      <c r="N559" s="259"/>
      <c r="O559" s="259"/>
      <c r="P559" s="259"/>
      <c r="Q559" s="257">
        <f>[1]KURUMLAR!K648/4</f>
        <v>500</v>
      </c>
      <c r="R559" s="40">
        <v>500</v>
      </c>
      <c r="S559" s="40">
        <v>500</v>
      </c>
      <c r="T559" s="40">
        <v>500</v>
      </c>
    </row>
    <row r="560" spans="1:20" s="6" customFormat="1" ht="47.1" customHeight="1">
      <c r="A560" s="157">
        <v>558</v>
      </c>
      <c r="B560" s="142" t="s">
        <v>294</v>
      </c>
      <c r="C560" s="20" t="s">
        <v>293</v>
      </c>
      <c r="D560" s="176" t="s">
        <v>1080</v>
      </c>
      <c r="E560" s="15" t="s">
        <v>1081</v>
      </c>
      <c r="F560" s="15" t="s">
        <v>1043</v>
      </c>
      <c r="G560" s="15">
        <v>2018</v>
      </c>
      <c r="H560" s="15">
        <v>2021</v>
      </c>
      <c r="I560" s="40">
        <v>5000000</v>
      </c>
      <c r="J560" s="40">
        <v>0</v>
      </c>
      <c r="K560" s="40">
        <v>2000</v>
      </c>
      <c r="L560" s="40"/>
      <c r="M560" s="314" t="s">
        <v>1653</v>
      </c>
      <c r="N560" s="259"/>
      <c r="O560" s="259"/>
      <c r="P560" s="259"/>
      <c r="Q560" s="257">
        <f>[1]KURUMLAR!K649/4</f>
        <v>500</v>
      </c>
      <c r="R560" s="40">
        <v>500</v>
      </c>
      <c r="S560" s="40">
        <v>500</v>
      </c>
      <c r="T560" s="40">
        <v>500</v>
      </c>
    </row>
    <row r="561" spans="1:20" s="6" customFormat="1" ht="47.1" customHeight="1">
      <c r="A561" s="157">
        <v>559</v>
      </c>
      <c r="B561" s="142" t="s">
        <v>294</v>
      </c>
      <c r="C561" s="20" t="s">
        <v>293</v>
      </c>
      <c r="D561" s="176" t="s">
        <v>1082</v>
      </c>
      <c r="E561" s="15" t="s">
        <v>1083</v>
      </c>
      <c r="F561" s="15" t="s">
        <v>1043</v>
      </c>
      <c r="G561" s="15">
        <v>2018</v>
      </c>
      <c r="H561" s="15">
        <v>2022</v>
      </c>
      <c r="I561" s="40">
        <v>5000000</v>
      </c>
      <c r="J561" s="40">
        <v>0</v>
      </c>
      <c r="K561" s="40">
        <v>2000</v>
      </c>
      <c r="L561" s="40"/>
      <c r="M561" s="313" t="s">
        <v>1671</v>
      </c>
      <c r="N561" s="259"/>
      <c r="O561" s="259"/>
      <c r="P561" s="259"/>
      <c r="Q561" s="257">
        <f>[1]KURUMLAR!K650/4</f>
        <v>500</v>
      </c>
      <c r="R561" s="40">
        <v>500</v>
      </c>
      <c r="S561" s="40">
        <v>500</v>
      </c>
      <c r="T561" s="40">
        <v>500</v>
      </c>
    </row>
    <row r="562" spans="1:20" s="6" customFormat="1" ht="47.1" customHeight="1">
      <c r="A562" s="157">
        <v>560</v>
      </c>
      <c r="B562" s="142" t="s">
        <v>294</v>
      </c>
      <c r="C562" s="20" t="s">
        <v>293</v>
      </c>
      <c r="D562" s="176" t="s">
        <v>1084</v>
      </c>
      <c r="E562" s="15" t="s">
        <v>1085</v>
      </c>
      <c r="F562" s="15" t="s">
        <v>1043</v>
      </c>
      <c r="G562" s="15">
        <v>2018</v>
      </c>
      <c r="H562" s="15">
        <v>2022</v>
      </c>
      <c r="I562" s="40">
        <v>5000000</v>
      </c>
      <c r="J562" s="40">
        <v>0</v>
      </c>
      <c r="K562" s="40">
        <v>2000</v>
      </c>
      <c r="L562" s="40"/>
      <c r="M562" s="317" t="s">
        <v>1653</v>
      </c>
      <c r="N562" s="259"/>
      <c r="O562" s="259"/>
      <c r="P562" s="259"/>
      <c r="Q562" s="257">
        <f>[1]KURUMLAR!K651/4</f>
        <v>500</v>
      </c>
      <c r="R562" s="40">
        <v>500</v>
      </c>
      <c r="S562" s="40">
        <v>500</v>
      </c>
      <c r="T562" s="40">
        <v>500</v>
      </c>
    </row>
    <row r="563" spans="1:20" s="6" customFormat="1" ht="47.1" customHeight="1">
      <c r="A563" s="154">
        <v>561</v>
      </c>
      <c r="B563" s="142" t="s">
        <v>294</v>
      </c>
      <c r="C563" s="20" t="s">
        <v>293</v>
      </c>
      <c r="D563" s="176" t="s">
        <v>1086</v>
      </c>
      <c r="E563" s="15" t="s">
        <v>1087</v>
      </c>
      <c r="F563" s="15" t="s">
        <v>1043</v>
      </c>
      <c r="G563" s="15">
        <v>2018</v>
      </c>
      <c r="H563" s="15">
        <v>2022</v>
      </c>
      <c r="I563" s="40">
        <v>5000000</v>
      </c>
      <c r="J563" s="40">
        <v>0</v>
      </c>
      <c r="K563" s="40">
        <v>2000</v>
      </c>
      <c r="L563" s="40"/>
      <c r="M563" s="317" t="s">
        <v>1672</v>
      </c>
      <c r="N563" s="259"/>
      <c r="O563" s="259"/>
      <c r="P563" s="259"/>
      <c r="Q563" s="257">
        <f>[1]KURUMLAR!K652/4</f>
        <v>500</v>
      </c>
      <c r="R563" s="40">
        <v>500</v>
      </c>
      <c r="S563" s="40">
        <v>500</v>
      </c>
      <c r="T563" s="40">
        <v>500</v>
      </c>
    </row>
    <row r="564" spans="1:20" s="6" customFormat="1" ht="47.1" customHeight="1">
      <c r="A564" s="157">
        <v>562</v>
      </c>
      <c r="B564" s="142" t="s">
        <v>294</v>
      </c>
      <c r="C564" s="20" t="s">
        <v>293</v>
      </c>
      <c r="D564" s="176" t="s">
        <v>1088</v>
      </c>
      <c r="E564" s="15" t="s">
        <v>1089</v>
      </c>
      <c r="F564" s="15" t="s">
        <v>1009</v>
      </c>
      <c r="G564" s="15">
        <v>2018</v>
      </c>
      <c r="H564" s="15">
        <v>2022</v>
      </c>
      <c r="I564" s="40">
        <v>2000000</v>
      </c>
      <c r="J564" s="40">
        <v>0</v>
      </c>
      <c r="K564" s="40">
        <v>2000</v>
      </c>
      <c r="L564" s="40"/>
      <c r="M564" s="318" t="s">
        <v>1673</v>
      </c>
      <c r="N564" s="259"/>
      <c r="O564" s="259"/>
      <c r="P564" s="259"/>
      <c r="Q564" s="257">
        <f>[1]KURUMLAR!K653/4</f>
        <v>500</v>
      </c>
      <c r="R564" s="40">
        <v>500</v>
      </c>
      <c r="S564" s="40">
        <v>500</v>
      </c>
      <c r="T564" s="40">
        <v>500</v>
      </c>
    </row>
    <row r="565" spans="1:20" s="6" customFormat="1" ht="47.1" customHeight="1">
      <c r="A565" s="157">
        <v>563</v>
      </c>
      <c r="B565" s="142" t="s">
        <v>294</v>
      </c>
      <c r="C565" s="20" t="s">
        <v>293</v>
      </c>
      <c r="D565" s="176" t="s">
        <v>1090</v>
      </c>
      <c r="E565" s="15" t="s">
        <v>1091</v>
      </c>
      <c r="F565" s="15" t="s">
        <v>1043</v>
      </c>
      <c r="G565" s="15">
        <v>2018</v>
      </c>
      <c r="H565" s="15">
        <v>2022</v>
      </c>
      <c r="I565" s="40">
        <v>5000000</v>
      </c>
      <c r="J565" s="40">
        <v>0</v>
      </c>
      <c r="K565" s="40">
        <v>2000</v>
      </c>
      <c r="L565" s="40"/>
      <c r="M565" s="314" t="s">
        <v>1653</v>
      </c>
      <c r="N565" s="259"/>
      <c r="O565" s="259"/>
      <c r="P565" s="259"/>
      <c r="Q565" s="257">
        <f>[1]KURUMLAR!K654/4</f>
        <v>500</v>
      </c>
      <c r="R565" s="40">
        <v>500</v>
      </c>
      <c r="S565" s="40">
        <v>500</v>
      </c>
      <c r="T565" s="40">
        <v>500</v>
      </c>
    </row>
    <row r="566" spans="1:20" s="6" customFormat="1" ht="47.1" customHeight="1">
      <c r="A566" s="157">
        <v>564</v>
      </c>
      <c r="B566" s="142" t="s">
        <v>294</v>
      </c>
      <c r="C566" s="20" t="s">
        <v>293</v>
      </c>
      <c r="D566" s="176" t="s">
        <v>1092</v>
      </c>
      <c r="E566" s="15" t="s">
        <v>1093</v>
      </c>
      <c r="F566" s="15" t="s">
        <v>1043</v>
      </c>
      <c r="G566" s="15">
        <v>2018</v>
      </c>
      <c r="H566" s="15">
        <v>2022</v>
      </c>
      <c r="I566" s="40">
        <v>5000000</v>
      </c>
      <c r="J566" s="40">
        <v>0</v>
      </c>
      <c r="K566" s="40">
        <v>2000</v>
      </c>
      <c r="L566" s="40"/>
      <c r="M566" s="314" t="s">
        <v>1653</v>
      </c>
      <c r="N566" s="259"/>
      <c r="O566" s="259"/>
      <c r="P566" s="259"/>
      <c r="Q566" s="257">
        <f>[1]KURUMLAR!K655/4</f>
        <v>500</v>
      </c>
      <c r="R566" s="40">
        <v>500</v>
      </c>
      <c r="S566" s="40">
        <v>500</v>
      </c>
      <c r="T566" s="40">
        <v>500</v>
      </c>
    </row>
    <row r="567" spans="1:20" s="6" customFormat="1" ht="47.1" customHeight="1">
      <c r="A567" s="154">
        <v>565</v>
      </c>
      <c r="B567" s="142" t="s">
        <v>294</v>
      </c>
      <c r="C567" s="20" t="s">
        <v>293</v>
      </c>
      <c r="D567" s="176" t="s">
        <v>1094</v>
      </c>
      <c r="E567" s="15" t="s">
        <v>1095</v>
      </c>
      <c r="F567" s="15" t="s">
        <v>1043</v>
      </c>
      <c r="G567" s="15">
        <v>2018</v>
      </c>
      <c r="H567" s="15">
        <v>2022</v>
      </c>
      <c r="I567" s="40">
        <v>5000000</v>
      </c>
      <c r="J567" s="40">
        <v>0</v>
      </c>
      <c r="K567" s="40">
        <v>2000</v>
      </c>
      <c r="L567" s="40"/>
      <c r="M567" s="314" t="s">
        <v>1674</v>
      </c>
      <c r="N567" s="259"/>
      <c r="O567" s="259"/>
      <c r="P567" s="259"/>
      <c r="Q567" s="257">
        <f>[1]KURUMLAR!K656/4</f>
        <v>500</v>
      </c>
      <c r="R567" s="40">
        <v>500</v>
      </c>
      <c r="S567" s="40">
        <v>500</v>
      </c>
      <c r="T567" s="40">
        <v>500</v>
      </c>
    </row>
    <row r="568" spans="1:20" s="6" customFormat="1" ht="47.1" customHeight="1">
      <c r="A568" s="157">
        <v>566</v>
      </c>
      <c r="B568" s="142" t="s">
        <v>294</v>
      </c>
      <c r="C568" s="20" t="s">
        <v>293</v>
      </c>
      <c r="D568" s="176" t="s">
        <v>1096</v>
      </c>
      <c r="E568" s="15" t="s">
        <v>1097</v>
      </c>
      <c r="F568" s="15" t="s">
        <v>1043</v>
      </c>
      <c r="G568" s="15">
        <v>2018</v>
      </c>
      <c r="H568" s="15">
        <v>2022</v>
      </c>
      <c r="I568" s="40">
        <v>5000000</v>
      </c>
      <c r="J568" s="40">
        <v>0</v>
      </c>
      <c r="K568" s="40">
        <v>2000</v>
      </c>
      <c r="L568" s="40"/>
      <c r="M568" s="314" t="s">
        <v>1675</v>
      </c>
      <c r="N568" s="259"/>
      <c r="O568" s="259"/>
      <c r="P568" s="259"/>
      <c r="Q568" s="257">
        <f>[1]KURUMLAR!K657/4</f>
        <v>500</v>
      </c>
      <c r="R568" s="40">
        <v>500</v>
      </c>
      <c r="S568" s="40">
        <v>500</v>
      </c>
      <c r="T568" s="40">
        <v>500</v>
      </c>
    </row>
    <row r="569" spans="1:20" s="6" customFormat="1" ht="47.1" customHeight="1">
      <c r="A569" s="157">
        <v>567</v>
      </c>
      <c r="B569" s="142" t="s">
        <v>294</v>
      </c>
      <c r="C569" s="20" t="s">
        <v>293</v>
      </c>
      <c r="D569" s="176" t="s">
        <v>1098</v>
      </c>
      <c r="E569" s="15" t="s">
        <v>1099</v>
      </c>
      <c r="F569" s="15" t="s">
        <v>1043</v>
      </c>
      <c r="G569" s="15">
        <v>2018</v>
      </c>
      <c r="H569" s="15">
        <v>2022</v>
      </c>
      <c r="I569" s="40">
        <v>5000000</v>
      </c>
      <c r="J569" s="40">
        <v>0</v>
      </c>
      <c r="K569" s="40">
        <v>2000</v>
      </c>
      <c r="L569" s="40"/>
      <c r="M569" s="314" t="s">
        <v>1676</v>
      </c>
      <c r="N569" s="259"/>
      <c r="O569" s="259"/>
      <c r="P569" s="259"/>
      <c r="Q569" s="257">
        <f>[1]KURUMLAR!K658/4</f>
        <v>500</v>
      </c>
      <c r="R569" s="40">
        <v>500</v>
      </c>
      <c r="S569" s="40">
        <v>500</v>
      </c>
      <c r="T569" s="40">
        <v>500</v>
      </c>
    </row>
    <row r="570" spans="1:20" s="6" customFormat="1" ht="47.1" customHeight="1">
      <c r="A570" s="157">
        <v>568</v>
      </c>
      <c r="B570" s="142" t="s">
        <v>294</v>
      </c>
      <c r="C570" s="20" t="s">
        <v>293</v>
      </c>
      <c r="D570" s="176" t="s">
        <v>1100</v>
      </c>
      <c r="E570" s="15" t="s">
        <v>1101</v>
      </c>
      <c r="F570" s="15" t="s">
        <v>1009</v>
      </c>
      <c r="G570" s="15">
        <v>2018</v>
      </c>
      <c r="H570" s="15">
        <v>2022</v>
      </c>
      <c r="I570" s="40">
        <v>5000000</v>
      </c>
      <c r="J570" s="40">
        <v>0</v>
      </c>
      <c r="K570" s="40">
        <v>2000</v>
      </c>
      <c r="L570" s="40"/>
      <c r="M570" s="314" t="s">
        <v>1653</v>
      </c>
      <c r="N570" s="259"/>
      <c r="O570" s="259"/>
      <c r="P570" s="259"/>
      <c r="Q570" s="257">
        <f>[1]KURUMLAR!K659/4</f>
        <v>500</v>
      </c>
      <c r="R570" s="40">
        <v>500</v>
      </c>
      <c r="S570" s="40">
        <v>500</v>
      </c>
      <c r="T570" s="40">
        <v>500</v>
      </c>
    </row>
    <row r="571" spans="1:20" s="6" customFormat="1" ht="47.1" customHeight="1">
      <c r="A571" s="154">
        <v>569</v>
      </c>
      <c r="B571" s="142" t="s">
        <v>294</v>
      </c>
      <c r="C571" s="20" t="s">
        <v>293</v>
      </c>
      <c r="D571" s="176" t="s">
        <v>1102</v>
      </c>
      <c r="E571" s="15" t="s">
        <v>1103</v>
      </c>
      <c r="F571" s="15" t="s">
        <v>1009</v>
      </c>
      <c r="G571" s="15">
        <v>2018</v>
      </c>
      <c r="H571" s="15">
        <v>2022</v>
      </c>
      <c r="I571" s="40">
        <v>5000000</v>
      </c>
      <c r="J571" s="40">
        <v>0</v>
      </c>
      <c r="K571" s="40">
        <v>2000</v>
      </c>
      <c r="L571" s="40"/>
      <c r="M571" s="314" t="s">
        <v>1675</v>
      </c>
      <c r="N571" s="259"/>
      <c r="O571" s="259"/>
      <c r="P571" s="259"/>
      <c r="Q571" s="257">
        <f>[1]KURUMLAR!K660/4</f>
        <v>500</v>
      </c>
      <c r="R571" s="40">
        <v>500</v>
      </c>
      <c r="S571" s="40">
        <v>500</v>
      </c>
      <c r="T571" s="40">
        <v>500</v>
      </c>
    </row>
    <row r="572" spans="1:20" s="6" customFormat="1" ht="47.1" customHeight="1">
      <c r="A572" s="157">
        <v>570</v>
      </c>
      <c r="B572" s="142" t="s">
        <v>294</v>
      </c>
      <c r="C572" s="20" t="s">
        <v>293</v>
      </c>
      <c r="D572" s="176" t="s">
        <v>1104</v>
      </c>
      <c r="E572" s="15" t="s">
        <v>1105</v>
      </c>
      <c r="F572" s="15" t="s">
        <v>1043</v>
      </c>
      <c r="G572" s="15">
        <v>2018</v>
      </c>
      <c r="H572" s="15">
        <v>2022</v>
      </c>
      <c r="I572" s="40">
        <v>5000000</v>
      </c>
      <c r="J572" s="40">
        <v>0</v>
      </c>
      <c r="K572" s="40">
        <v>2000</v>
      </c>
      <c r="L572" s="40"/>
      <c r="M572" s="314" t="s">
        <v>1653</v>
      </c>
      <c r="N572" s="259"/>
      <c r="O572" s="259"/>
      <c r="P572" s="259"/>
      <c r="Q572" s="257">
        <f>[1]KURUMLAR!K661/4</f>
        <v>500</v>
      </c>
      <c r="R572" s="40">
        <v>500</v>
      </c>
      <c r="S572" s="40">
        <v>500</v>
      </c>
      <c r="T572" s="40">
        <v>500</v>
      </c>
    </row>
    <row r="573" spans="1:20" s="6" customFormat="1" ht="47.1" customHeight="1">
      <c r="A573" s="157">
        <v>571</v>
      </c>
      <c r="B573" s="142" t="s">
        <v>294</v>
      </c>
      <c r="C573" s="20" t="s">
        <v>293</v>
      </c>
      <c r="D573" s="189" t="s">
        <v>1106</v>
      </c>
      <c r="E573" s="89" t="s">
        <v>1107</v>
      </c>
      <c r="F573" s="15" t="s">
        <v>1009</v>
      </c>
      <c r="G573" s="15">
        <v>2018</v>
      </c>
      <c r="H573" s="89">
        <v>2022</v>
      </c>
      <c r="I573" s="40">
        <v>2000000</v>
      </c>
      <c r="J573" s="40">
        <v>0</v>
      </c>
      <c r="K573" s="40">
        <v>2000</v>
      </c>
      <c r="L573" s="40"/>
      <c r="M573" s="319" t="s">
        <v>1677</v>
      </c>
      <c r="N573" s="259"/>
      <c r="O573" s="259"/>
      <c r="P573" s="259"/>
      <c r="Q573" s="257">
        <f>[1]KURUMLAR!K662/4</f>
        <v>500</v>
      </c>
      <c r="R573" s="40">
        <v>500</v>
      </c>
      <c r="S573" s="40">
        <v>500</v>
      </c>
      <c r="T573" s="40">
        <v>500</v>
      </c>
    </row>
    <row r="574" spans="1:20" s="6" customFormat="1" ht="47.1" customHeight="1">
      <c r="A574" s="157">
        <v>572</v>
      </c>
      <c r="B574" s="142" t="s">
        <v>294</v>
      </c>
      <c r="C574" s="20" t="s">
        <v>293</v>
      </c>
      <c r="D574" s="189" t="s">
        <v>1108</v>
      </c>
      <c r="E574" s="89" t="s">
        <v>1109</v>
      </c>
      <c r="F574" s="15" t="s">
        <v>1009</v>
      </c>
      <c r="G574" s="15">
        <v>2018</v>
      </c>
      <c r="H574" s="89">
        <v>2022</v>
      </c>
      <c r="I574" s="40">
        <v>2000000</v>
      </c>
      <c r="J574" s="40">
        <v>0</v>
      </c>
      <c r="K574" s="40">
        <v>2000</v>
      </c>
      <c r="L574" s="40"/>
      <c r="M574" s="319" t="s">
        <v>1677</v>
      </c>
      <c r="N574" s="259"/>
      <c r="O574" s="259"/>
      <c r="P574" s="259"/>
      <c r="Q574" s="257">
        <f>[1]KURUMLAR!K663/4</f>
        <v>500</v>
      </c>
      <c r="R574" s="40">
        <v>500</v>
      </c>
      <c r="S574" s="40">
        <v>500</v>
      </c>
      <c r="T574" s="40">
        <v>500</v>
      </c>
    </row>
    <row r="575" spans="1:20" s="6" customFormat="1" ht="47.1" customHeight="1">
      <c r="A575" s="154">
        <v>573</v>
      </c>
      <c r="B575" s="142" t="s">
        <v>294</v>
      </c>
      <c r="C575" s="20" t="s">
        <v>293</v>
      </c>
      <c r="D575" s="189" t="s">
        <v>1110</v>
      </c>
      <c r="E575" s="89" t="s">
        <v>1111</v>
      </c>
      <c r="F575" s="15" t="s">
        <v>1009</v>
      </c>
      <c r="G575" s="15">
        <v>2018</v>
      </c>
      <c r="H575" s="89">
        <v>2022</v>
      </c>
      <c r="I575" s="40">
        <v>2000000</v>
      </c>
      <c r="J575" s="40">
        <v>0</v>
      </c>
      <c r="K575" s="40">
        <v>2000</v>
      </c>
      <c r="L575" s="40"/>
      <c r="M575" s="319" t="s">
        <v>1678</v>
      </c>
      <c r="N575" s="259"/>
      <c r="O575" s="259"/>
      <c r="P575" s="259"/>
      <c r="Q575" s="257">
        <f>[1]KURUMLAR!K664/4</f>
        <v>500</v>
      </c>
      <c r="R575" s="40">
        <v>500</v>
      </c>
      <c r="S575" s="40">
        <v>500</v>
      </c>
      <c r="T575" s="40">
        <v>500</v>
      </c>
    </row>
    <row r="576" spans="1:20" s="6" customFormat="1" ht="47.1" customHeight="1">
      <c r="A576" s="157">
        <v>574</v>
      </c>
      <c r="B576" s="142" t="s">
        <v>294</v>
      </c>
      <c r="C576" s="20" t="s">
        <v>293</v>
      </c>
      <c r="D576" s="189" t="s">
        <v>1112</v>
      </c>
      <c r="E576" s="89" t="s">
        <v>1113</v>
      </c>
      <c r="F576" s="15" t="s">
        <v>1009</v>
      </c>
      <c r="G576" s="15">
        <v>2019</v>
      </c>
      <c r="H576" s="89">
        <v>2022</v>
      </c>
      <c r="I576" s="40">
        <v>2000000</v>
      </c>
      <c r="J576" s="40">
        <v>0</v>
      </c>
      <c r="K576" s="40">
        <v>2000</v>
      </c>
      <c r="L576" s="40"/>
      <c r="M576" s="319" t="s">
        <v>1678</v>
      </c>
      <c r="N576" s="259"/>
      <c r="O576" s="259"/>
      <c r="P576" s="259"/>
      <c r="Q576" s="257">
        <f>[1]KURUMLAR!K665/4</f>
        <v>500</v>
      </c>
      <c r="R576" s="40">
        <v>500</v>
      </c>
      <c r="S576" s="40">
        <v>500</v>
      </c>
      <c r="T576" s="40">
        <v>500</v>
      </c>
    </row>
    <row r="577" spans="1:20" s="6" customFormat="1" ht="47.1" customHeight="1">
      <c r="A577" s="157">
        <v>575</v>
      </c>
      <c r="B577" s="142" t="s">
        <v>294</v>
      </c>
      <c r="C577" s="20" t="s">
        <v>293</v>
      </c>
      <c r="D577" s="189" t="s">
        <v>1114</v>
      </c>
      <c r="E577" s="89" t="s">
        <v>1115</v>
      </c>
      <c r="F577" s="15" t="s">
        <v>1009</v>
      </c>
      <c r="G577" s="15">
        <v>2019</v>
      </c>
      <c r="H577" s="89">
        <v>2022</v>
      </c>
      <c r="I577" s="40">
        <v>2000000</v>
      </c>
      <c r="J577" s="40">
        <v>0</v>
      </c>
      <c r="K577" s="40">
        <v>2000</v>
      </c>
      <c r="L577" s="40"/>
      <c r="M577" s="319" t="s">
        <v>1679</v>
      </c>
      <c r="N577" s="259"/>
      <c r="O577" s="259"/>
      <c r="P577" s="259"/>
      <c r="Q577" s="257">
        <f>[1]KURUMLAR!K666/4</f>
        <v>500</v>
      </c>
      <c r="R577" s="40">
        <v>500</v>
      </c>
      <c r="S577" s="40">
        <v>500</v>
      </c>
      <c r="T577" s="40">
        <v>500</v>
      </c>
    </row>
    <row r="578" spans="1:20" s="6" customFormat="1" ht="47.1" customHeight="1">
      <c r="A578" s="157">
        <v>576</v>
      </c>
      <c r="B578" s="142" t="s">
        <v>294</v>
      </c>
      <c r="C578" s="20" t="s">
        <v>293</v>
      </c>
      <c r="D578" s="189" t="s">
        <v>1116</v>
      </c>
      <c r="E578" s="89" t="s">
        <v>1117</v>
      </c>
      <c r="F578" s="15" t="s">
        <v>1009</v>
      </c>
      <c r="G578" s="15">
        <v>2019</v>
      </c>
      <c r="H578" s="89">
        <v>2022</v>
      </c>
      <c r="I578" s="40">
        <v>2000000</v>
      </c>
      <c r="J578" s="40">
        <v>0</v>
      </c>
      <c r="K578" s="40">
        <v>2000</v>
      </c>
      <c r="L578" s="40"/>
      <c r="M578" s="319" t="s">
        <v>1680</v>
      </c>
      <c r="N578" s="259"/>
      <c r="O578" s="259"/>
      <c r="P578" s="259"/>
      <c r="Q578" s="257">
        <f>[1]KURUMLAR!K667/4</f>
        <v>500</v>
      </c>
      <c r="R578" s="40">
        <v>500</v>
      </c>
      <c r="S578" s="40">
        <v>500</v>
      </c>
      <c r="T578" s="40">
        <v>500</v>
      </c>
    </row>
    <row r="579" spans="1:20" s="6" customFormat="1" ht="47.1" customHeight="1">
      <c r="A579" s="154">
        <v>577</v>
      </c>
      <c r="B579" s="142" t="s">
        <v>294</v>
      </c>
      <c r="C579" s="20" t="s">
        <v>293</v>
      </c>
      <c r="D579" s="189" t="s">
        <v>1118</v>
      </c>
      <c r="E579" s="89" t="s">
        <v>1119</v>
      </c>
      <c r="F579" s="15" t="s">
        <v>1009</v>
      </c>
      <c r="G579" s="15">
        <v>2020</v>
      </c>
      <c r="H579" s="89">
        <v>2022</v>
      </c>
      <c r="I579" s="40">
        <v>2000000</v>
      </c>
      <c r="J579" s="40">
        <v>0</v>
      </c>
      <c r="K579" s="40">
        <v>2000</v>
      </c>
      <c r="L579" s="40"/>
      <c r="M579" s="319" t="s">
        <v>1680</v>
      </c>
      <c r="N579" s="259"/>
      <c r="O579" s="259"/>
      <c r="P579" s="259"/>
      <c r="Q579" s="257">
        <f>[1]KURUMLAR!K668/4</f>
        <v>500</v>
      </c>
      <c r="R579" s="40">
        <v>500</v>
      </c>
      <c r="S579" s="40">
        <v>500</v>
      </c>
      <c r="T579" s="40">
        <v>500</v>
      </c>
    </row>
    <row r="580" spans="1:20" s="6" customFormat="1" ht="47.1" customHeight="1">
      <c r="A580" s="157">
        <v>578</v>
      </c>
      <c r="B580" s="142" t="s">
        <v>294</v>
      </c>
      <c r="C580" s="20" t="s">
        <v>293</v>
      </c>
      <c r="D580" s="189" t="s">
        <v>1120</v>
      </c>
      <c r="E580" s="89" t="s">
        <v>1121</v>
      </c>
      <c r="F580" s="15" t="s">
        <v>1009</v>
      </c>
      <c r="G580" s="89">
        <v>2018</v>
      </c>
      <c r="H580" s="89">
        <v>2021</v>
      </c>
      <c r="I580" s="40">
        <v>2000000</v>
      </c>
      <c r="J580" s="40">
        <v>0</v>
      </c>
      <c r="K580" s="40">
        <v>2000</v>
      </c>
      <c r="L580" s="40"/>
      <c r="M580" s="319" t="s">
        <v>1681</v>
      </c>
      <c r="N580" s="259"/>
      <c r="O580" s="259"/>
      <c r="P580" s="259"/>
      <c r="Q580" s="257">
        <f>[1]KURUMLAR!K669/4</f>
        <v>500</v>
      </c>
      <c r="R580" s="40">
        <v>500</v>
      </c>
      <c r="S580" s="40">
        <v>500</v>
      </c>
      <c r="T580" s="40">
        <v>500</v>
      </c>
    </row>
    <row r="581" spans="1:20" s="6" customFormat="1" ht="47.1" customHeight="1">
      <c r="A581" s="157">
        <v>579</v>
      </c>
      <c r="B581" s="142" t="s">
        <v>294</v>
      </c>
      <c r="C581" s="20" t="s">
        <v>293</v>
      </c>
      <c r="D581" s="189" t="s">
        <v>1122</v>
      </c>
      <c r="E581" s="89" t="s">
        <v>1123</v>
      </c>
      <c r="F581" s="15" t="s">
        <v>1009</v>
      </c>
      <c r="G581" s="15">
        <v>2018</v>
      </c>
      <c r="H581" s="89">
        <v>2021</v>
      </c>
      <c r="I581" s="40">
        <v>1000000</v>
      </c>
      <c r="J581" s="40">
        <v>0</v>
      </c>
      <c r="K581" s="40">
        <v>2000</v>
      </c>
      <c r="L581" s="40"/>
      <c r="M581" s="319" t="s">
        <v>1681</v>
      </c>
      <c r="N581" s="259"/>
      <c r="O581" s="259"/>
      <c r="P581" s="259"/>
      <c r="Q581" s="257">
        <f>[1]KURUMLAR!K670/4</f>
        <v>500</v>
      </c>
      <c r="R581" s="40">
        <v>500</v>
      </c>
      <c r="S581" s="40">
        <v>500</v>
      </c>
      <c r="T581" s="40">
        <v>500</v>
      </c>
    </row>
    <row r="582" spans="1:20" s="6" customFormat="1" ht="47.1" customHeight="1">
      <c r="A582" s="157">
        <v>580</v>
      </c>
      <c r="B582" s="142" t="s">
        <v>294</v>
      </c>
      <c r="C582" s="20" t="s">
        <v>293</v>
      </c>
      <c r="D582" s="189" t="s">
        <v>1124</v>
      </c>
      <c r="E582" s="89" t="s">
        <v>1125</v>
      </c>
      <c r="F582" s="15" t="s">
        <v>1009</v>
      </c>
      <c r="G582" s="15">
        <v>2018</v>
      </c>
      <c r="H582" s="89">
        <v>2021</v>
      </c>
      <c r="I582" s="40">
        <v>1000000</v>
      </c>
      <c r="J582" s="40">
        <v>0</v>
      </c>
      <c r="K582" s="40">
        <v>2000</v>
      </c>
      <c r="L582" s="40"/>
      <c r="M582" s="319" t="s">
        <v>1682</v>
      </c>
      <c r="N582" s="259"/>
      <c r="O582" s="259"/>
      <c r="P582" s="259"/>
      <c r="Q582" s="257">
        <f>[1]KURUMLAR!K671/4</f>
        <v>500</v>
      </c>
      <c r="R582" s="40">
        <v>500</v>
      </c>
      <c r="S582" s="40">
        <v>500</v>
      </c>
      <c r="T582" s="40">
        <v>500</v>
      </c>
    </row>
    <row r="583" spans="1:20" s="6" customFormat="1" ht="47.1" customHeight="1">
      <c r="A583" s="154">
        <v>581</v>
      </c>
      <c r="B583" s="142" t="s">
        <v>294</v>
      </c>
      <c r="C583" s="20" t="s">
        <v>293</v>
      </c>
      <c r="D583" s="189" t="s">
        <v>1126</v>
      </c>
      <c r="E583" s="89" t="s">
        <v>1127</v>
      </c>
      <c r="F583" s="15" t="s">
        <v>1009</v>
      </c>
      <c r="G583" s="15">
        <v>2018</v>
      </c>
      <c r="H583" s="89">
        <v>2021</v>
      </c>
      <c r="I583" s="40">
        <v>1000000</v>
      </c>
      <c r="J583" s="40">
        <v>0</v>
      </c>
      <c r="K583" s="40">
        <v>2000</v>
      </c>
      <c r="L583" s="40"/>
      <c r="M583" s="319" t="s">
        <v>1681</v>
      </c>
      <c r="N583" s="259"/>
      <c r="O583" s="259"/>
      <c r="P583" s="259"/>
      <c r="Q583" s="257">
        <f>[1]KURUMLAR!K672/4</f>
        <v>500</v>
      </c>
      <c r="R583" s="40">
        <v>500</v>
      </c>
      <c r="S583" s="40">
        <v>500</v>
      </c>
      <c r="T583" s="40">
        <v>500</v>
      </c>
    </row>
    <row r="584" spans="1:20" s="6" customFormat="1" ht="47.1" customHeight="1">
      <c r="A584" s="157">
        <v>582</v>
      </c>
      <c r="B584" s="142" t="s">
        <v>294</v>
      </c>
      <c r="C584" s="20" t="s">
        <v>293</v>
      </c>
      <c r="D584" s="189" t="s">
        <v>1128</v>
      </c>
      <c r="E584" s="89" t="s">
        <v>1129</v>
      </c>
      <c r="F584" s="15" t="s">
        <v>1043</v>
      </c>
      <c r="G584" s="15">
        <v>2018</v>
      </c>
      <c r="H584" s="89">
        <v>2021</v>
      </c>
      <c r="I584" s="40">
        <v>5000000</v>
      </c>
      <c r="J584" s="40">
        <v>0</v>
      </c>
      <c r="K584" s="40">
        <v>2000</v>
      </c>
      <c r="L584" s="40"/>
      <c r="M584" s="319" t="s">
        <v>1681</v>
      </c>
      <c r="N584" s="259"/>
      <c r="O584" s="259"/>
      <c r="P584" s="259"/>
      <c r="Q584" s="257">
        <f>[1]KURUMLAR!K673/4</f>
        <v>500</v>
      </c>
      <c r="R584" s="40">
        <v>500</v>
      </c>
      <c r="S584" s="40">
        <v>500</v>
      </c>
      <c r="T584" s="40">
        <v>500</v>
      </c>
    </row>
    <row r="585" spans="1:20" s="6" customFormat="1" ht="47.1" customHeight="1">
      <c r="A585" s="157">
        <v>583</v>
      </c>
      <c r="B585" s="142" t="s">
        <v>294</v>
      </c>
      <c r="C585" s="20" t="s">
        <v>293</v>
      </c>
      <c r="D585" s="189" t="s">
        <v>1130</v>
      </c>
      <c r="E585" s="89" t="s">
        <v>1131</v>
      </c>
      <c r="F585" s="15" t="s">
        <v>1043</v>
      </c>
      <c r="G585" s="15">
        <v>2018</v>
      </c>
      <c r="H585" s="89">
        <v>2021</v>
      </c>
      <c r="I585" s="40">
        <v>5000000</v>
      </c>
      <c r="J585" s="40">
        <v>0</v>
      </c>
      <c r="K585" s="40">
        <v>2000</v>
      </c>
      <c r="L585" s="40"/>
      <c r="M585" s="319" t="s">
        <v>1681</v>
      </c>
      <c r="N585" s="259"/>
      <c r="O585" s="259"/>
      <c r="P585" s="259"/>
      <c r="Q585" s="257">
        <f>[1]KURUMLAR!K674/4</f>
        <v>500</v>
      </c>
      <c r="R585" s="40">
        <v>500</v>
      </c>
      <c r="S585" s="40">
        <v>500</v>
      </c>
      <c r="T585" s="40">
        <v>500</v>
      </c>
    </row>
    <row r="586" spans="1:20" s="6" customFormat="1" ht="47.1" customHeight="1">
      <c r="A586" s="157">
        <v>584</v>
      </c>
      <c r="B586" s="142" t="s">
        <v>294</v>
      </c>
      <c r="C586" s="20" t="s">
        <v>293</v>
      </c>
      <c r="D586" s="189" t="s">
        <v>1132</v>
      </c>
      <c r="E586" s="89" t="s">
        <v>1133</v>
      </c>
      <c r="F586" s="15" t="s">
        <v>1009</v>
      </c>
      <c r="G586" s="15">
        <v>2018</v>
      </c>
      <c r="H586" s="89">
        <v>2021</v>
      </c>
      <c r="I586" s="40">
        <v>2000000</v>
      </c>
      <c r="J586" s="40">
        <v>0</v>
      </c>
      <c r="K586" s="40">
        <v>2000</v>
      </c>
      <c r="L586" s="40"/>
      <c r="M586" s="319" t="s">
        <v>1681</v>
      </c>
      <c r="N586" s="259"/>
      <c r="O586" s="259"/>
      <c r="P586" s="259"/>
      <c r="Q586" s="257">
        <f>[1]KURUMLAR!K675/4</f>
        <v>500</v>
      </c>
      <c r="R586" s="40">
        <v>500</v>
      </c>
      <c r="S586" s="40">
        <v>500</v>
      </c>
      <c r="T586" s="40">
        <v>500</v>
      </c>
    </row>
    <row r="587" spans="1:20" s="6" customFormat="1" ht="47.1" customHeight="1">
      <c r="A587" s="154">
        <v>585</v>
      </c>
      <c r="B587" s="142" t="s">
        <v>294</v>
      </c>
      <c r="C587" s="20" t="s">
        <v>293</v>
      </c>
      <c r="D587" s="189" t="s">
        <v>1134</v>
      </c>
      <c r="E587" s="89" t="s">
        <v>1135</v>
      </c>
      <c r="F587" s="15" t="s">
        <v>1009</v>
      </c>
      <c r="G587" s="15">
        <v>2019</v>
      </c>
      <c r="H587" s="89">
        <v>2021</v>
      </c>
      <c r="I587" s="40">
        <v>2000000</v>
      </c>
      <c r="J587" s="40">
        <v>0</v>
      </c>
      <c r="K587" s="40">
        <v>2000</v>
      </c>
      <c r="L587" s="40"/>
      <c r="M587" s="319" t="s">
        <v>1682</v>
      </c>
      <c r="N587" s="259"/>
      <c r="O587" s="259"/>
      <c r="P587" s="259"/>
      <c r="Q587" s="257">
        <f>[1]KURUMLAR!K676/4</f>
        <v>500</v>
      </c>
      <c r="R587" s="40">
        <v>500</v>
      </c>
      <c r="S587" s="40">
        <v>500</v>
      </c>
      <c r="T587" s="40">
        <v>500</v>
      </c>
    </row>
    <row r="588" spans="1:20" s="6" customFormat="1" ht="47.1" customHeight="1">
      <c r="A588" s="157">
        <v>586</v>
      </c>
      <c r="B588" s="142" t="s">
        <v>294</v>
      </c>
      <c r="C588" s="20" t="s">
        <v>293</v>
      </c>
      <c r="D588" s="189" t="s">
        <v>1136</v>
      </c>
      <c r="E588" s="89" t="s">
        <v>1137</v>
      </c>
      <c r="F588" s="15" t="s">
        <v>1009</v>
      </c>
      <c r="G588" s="15">
        <v>2020</v>
      </c>
      <c r="H588" s="89">
        <v>2021</v>
      </c>
      <c r="I588" s="40">
        <v>1000000</v>
      </c>
      <c r="J588" s="40">
        <v>0</v>
      </c>
      <c r="K588" s="40">
        <v>2000</v>
      </c>
      <c r="L588" s="40"/>
      <c r="M588" s="319" t="s">
        <v>1683</v>
      </c>
      <c r="N588" s="259"/>
      <c r="O588" s="259"/>
      <c r="P588" s="259"/>
      <c r="Q588" s="257">
        <f>[1]KURUMLAR!K677/4</f>
        <v>500</v>
      </c>
      <c r="R588" s="40">
        <v>500</v>
      </c>
      <c r="S588" s="40">
        <v>500</v>
      </c>
      <c r="T588" s="40">
        <v>500</v>
      </c>
    </row>
    <row r="589" spans="1:20" s="6" customFormat="1" ht="47.1" customHeight="1">
      <c r="A589" s="157">
        <v>587</v>
      </c>
      <c r="B589" s="142" t="s">
        <v>294</v>
      </c>
      <c r="C589" s="20" t="s">
        <v>293</v>
      </c>
      <c r="D589" s="189" t="s">
        <v>1138</v>
      </c>
      <c r="E589" s="89" t="s">
        <v>1139</v>
      </c>
      <c r="F589" s="15" t="s">
        <v>1009</v>
      </c>
      <c r="G589" s="15">
        <v>2019</v>
      </c>
      <c r="H589" s="89">
        <v>2021</v>
      </c>
      <c r="I589" s="40">
        <v>2000000</v>
      </c>
      <c r="J589" s="40">
        <v>0</v>
      </c>
      <c r="K589" s="40">
        <v>2000</v>
      </c>
      <c r="L589" s="40"/>
      <c r="M589" s="319" t="s">
        <v>1684</v>
      </c>
      <c r="N589" s="259"/>
      <c r="O589" s="259"/>
      <c r="P589" s="259"/>
      <c r="Q589" s="257">
        <f>[1]KURUMLAR!K678/4</f>
        <v>500</v>
      </c>
      <c r="R589" s="40">
        <v>500</v>
      </c>
      <c r="S589" s="40">
        <v>500</v>
      </c>
      <c r="T589" s="40">
        <v>500</v>
      </c>
    </row>
    <row r="590" spans="1:20" s="6" customFormat="1" ht="47.1" customHeight="1">
      <c r="A590" s="157">
        <v>588</v>
      </c>
      <c r="B590" s="142" t="s">
        <v>294</v>
      </c>
      <c r="C590" s="20" t="s">
        <v>293</v>
      </c>
      <c r="D590" s="189" t="s">
        <v>1140</v>
      </c>
      <c r="E590" s="89" t="s">
        <v>1141</v>
      </c>
      <c r="F590" s="15" t="s">
        <v>1009</v>
      </c>
      <c r="G590" s="15">
        <v>2019</v>
      </c>
      <c r="H590" s="89">
        <v>2021</v>
      </c>
      <c r="I590" s="40">
        <v>2000000</v>
      </c>
      <c r="J590" s="40">
        <v>0</v>
      </c>
      <c r="K590" s="40">
        <v>2000</v>
      </c>
      <c r="L590" s="40"/>
      <c r="M590" s="319" t="s">
        <v>1685</v>
      </c>
      <c r="N590" s="259"/>
      <c r="O590" s="259"/>
      <c r="P590" s="259"/>
      <c r="Q590" s="257">
        <f>[1]KURUMLAR!K679/4</f>
        <v>500</v>
      </c>
      <c r="R590" s="40">
        <v>500</v>
      </c>
      <c r="S590" s="40">
        <v>500</v>
      </c>
      <c r="T590" s="40">
        <v>500</v>
      </c>
    </row>
    <row r="591" spans="1:20" s="6" customFormat="1" ht="47.1" customHeight="1">
      <c r="A591" s="154">
        <v>589</v>
      </c>
      <c r="B591" s="142" t="s">
        <v>357</v>
      </c>
      <c r="C591" s="16" t="s">
        <v>690</v>
      </c>
      <c r="D591" s="177" t="s">
        <v>340</v>
      </c>
      <c r="E591" s="16" t="s">
        <v>732</v>
      </c>
      <c r="F591" s="16" t="s">
        <v>341</v>
      </c>
      <c r="G591" s="52">
        <v>43466</v>
      </c>
      <c r="H591" s="52">
        <v>44196</v>
      </c>
      <c r="I591" s="144">
        <v>119994</v>
      </c>
      <c r="J591" s="21">
        <v>119980</v>
      </c>
      <c r="K591" s="144">
        <v>119994</v>
      </c>
      <c r="L591" s="320"/>
      <c r="M591" s="259"/>
      <c r="N591" s="259"/>
      <c r="O591" s="259"/>
      <c r="P591" s="259"/>
      <c r="Q591" s="257">
        <f>[1]KURUMLAR!K431/4</f>
        <v>29998.5</v>
      </c>
      <c r="R591" s="321">
        <v>29998.5</v>
      </c>
      <c r="S591" s="321">
        <v>29998.5</v>
      </c>
      <c r="T591" s="321">
        <v>29998.5</v>
      </c>
    </row>
    <row r="592" spans="1:20" s="6" customFormat="1" ht="47.1" customHeight="1">
      <c r="A592" s="157">
        <v>590</v>
      </c>
      <c r="B592" s="142" t="s">
        <v>357</v>
      </c>
      <c r="C592" s="16" t="s">
        <v>690</v>
      </c>
      <c r="D592" s="177" t="s">
        <v>342</v>
      </c>
      <c r="E592" s="16" t="s">
        <v>732</v>
      </c>
      <c r="F592" s="16" t="s">
        <v>341</v>
      </c>
      <c r="G592" s="52">
        <v>43831</v>
      </c>
      <c r="H592" s="52">
        <v>44196</v>
      </c>
      <c r="I592" s="144">
        <v>21497</v>
      </c>
      <c r="J592" s="21">
        <v>20913</v>
      </c>
      <c r="K592" s="144">
        <v>21497</v>
      </c>
      <c r="L592" s="320"/>
      <c r="M592" s="259"/>
      <c r="N592" s="259"/>
      <c r="O592" s="259"/>
      <c r="P592" s="259"/>
      <c r="Q592" s="257">
        <f>[1]KURUMLAR!K432/4</f>
        <v>5374.25</v>
      </c>
      <c r="R592" s="321">
        <v>5374.25</v>
      </c>
      <c r="S592" s="321">
        <v>5374.25</v>
      </c>
      <c r="T592" s="321">
        <v>5374.25</v>
      </c>
    </row>
    <row r="593" spans="1:20" s="6" customFormat="1" ht="47.1" customHeight="1">
      <c r="A593" s="157">
        <v>591</v>
      </c>
      <c r="B593" s="142" t="s">
        <v>357</v>
      </c>
      <c r="C593" s="16" t="s">
        <v>690</v>
      </c>
      <c r="D593" s="177" t="s">
        <v>343</v>
      </c>
      <c r="E593" s="16" t="s">
        <v>732</v>
      </c>
      <c r="F593" s="16" t="s">
        <v>341</v>
      </c>
      <c r="G593" s="52">
        <v>43831</v>
      </c>
      <c r="H593" s="52">
        <v>44196</v>
      </c>
      <c r="I593" s="144">
        <v>1998</v>
      </c>
      <c r="J593" s="21">
        <v>1000</v>
      </c>
      <c r="K593" s="144">
        <v>1998</v>
      </c>
      <c r="L593" s="320"/>
      <c r="M593" s="259"/>
      <c r="N593" s="259"/>
      <c r="O593" s="259"/>
      <c r="P593" s="259"/>
      <c r="Q593" s="257">
        <f>[1]KURUMLAR!K433/4</f>
        <v>499.5</v>
      </c>
      <c r="R593" s="321">
        <v>499.5</v>
      </c>
      <c r="S593" s="321">
        <v>499.5</v>
      </c>
      <c r="T593" s="321">
        <v>499.5</v>
      </c>
    </row>
    <row r="594" spans="1:20" s="6" customFormat="1" ht="47.1" customHeight="1">
      <c r="A594" s="157">
        <v>592</v>
      </c>
      <c r="B594" s="142" t="s">
        <v>357</v>
      </c>
      <c r="C594" s="16" t="s">
        <v>690</v>
      </c>
      <c r="D594" s="177" t="s">
        <v>344</v>
      </c>
      <c r="E594" s="16" t="s">
        <v>732</v>
      </c>
      <c r="F594" s="16" t="s">
        <v>341</v>
      </c>
      <c r="G594" s="52">
        <v>43831</v>
      </c>
      <c r="H594" s="52">
        <v>44196</v>
      </c>
      <c r="I594" s="144">
        <v>34996</v>
      </c>
      <c r="J594" s="21">
        <v>34924</v>
      </c>
      <c r="K594" s="144">
        <v>34996</v>
      </c>
      <c r="L594" s="320"/>
      <c r="M594" s="259"/>
      <c r="N594" s="259"/>
      <c r="O594" s="259"/>
      <c r="P594" s="259"/>
      <c r="Q594" s="257">
        <f>[1]KURUMLAR!K434/4</f>
        <v>8749</v>
      </c>
      <c r="R594" s="321">
        <v>8749</v>
      </c>
      <c r="S594" s="321">
        <v>8749</v>
      </c>
      <c r="T594" s="321">
        <v>8749</v>
      </c>
    </row>
    <row r="595" spans="1:20" s="6" customFormat="1" ht="47.1" customHeight="1">
      <c r="A595" s="154">
        <v>593</v>
      </c>
      <c r="B595" s="142" t="s">
        <v>357</v>
      </c>
      <c r="C595" s="16" t="s">
        <v>690</v>
      </c>
      <c r="D595" s="177" t="s">
        <v>345</v>
      </c>
      <c r="E595" s="16" t="s">
        <v>732</v>
      </c>
      <c r="F595" s="16" t="s">
        <v>341</v>
      </c>
      <c r="G595" s="52">
        <v>43831</v>
      </c>
      <c r="H595" s="52">
        <v>44196</v>
      </c>
      <c r="I595" s="144">
        <v>1999</v>
      </c>
      <c r="J595" s="21">
        <v>400</v>
      </c>
      <c r="K595" s="144">
        <v>1999</v>
      </c>
      <c r="L595" s="320"/>
      <c r="M595" s="259"/>
      <c r="N595" s="259"/>
      <c r="O595" s="259"/>
      <c r="P595" s="259"/>
      <c r="Q595" s="257">
        <f>[1]KURUMLAR!K435/4</f>
        <v>499.75</v>
      </c>
      <c r="R595" s="321">
        <v>499.75</v>
      </c>
      <c r="S595" s="321">
        <v>499.75</v>
      </c>
      <c r="T595" s="321">
        <v>499.75</v>
      </c>
    </row>
    <row r="596" spans="1:20" s="6" customFormat="1" ht="47.1" customHeight="1">
      <c r="A596" s="157">
        <v>594</v>
      </c>
      <c r="B596" s="142" t="s">
        <v>357</v>
      </c>
      <c r="C596" s="16" t="s">
        <v>690</v>
      </c>
      <c r="D596" s="177" t="s">
        <v>346</v>
      </c>
      <c r="E596" s="16" t="s">
        <v>732</v>
      </c>
      <c r="F596" s="16" t="s">
        <v>341</v>
      </c>
      <c r="G596" s="52">
        <v>43831</v>
      </c>
      <c r="H596" s="52">
        <v>44196</v>
      </c>
      <c r="I596" s="144">
        <v>75988</v>
      </c>
      <c r="J596" s="21">
        <v>75988</v>
      </c>
      <c r="K596" s="144">
        <v>75988</v>
      </c>
      <c r="L596" s="320"/>
      <c r="M596" s="259"/>
      <c r="N596" s="259"/>
      <c r="O596" s="259"/>
      <c r="P596" s="259"/>
      <c r="Q596" s="257">
        <f>[1]KURUMLAR!K436/4</f>
        <v>18997</v>
      </c>
      <c r="R596" s="321">
        <v>18997</v>
      </c>
      <c r="S596" s="321">
        <v>18997</v>
      </c>
      <c r="T596" s="321">
        <v>18997</v>
      </c>
    </row>
    <row r="597" spans="1:20" s="6" customFormat="1" ht="47.1" customHeight="1">
      <c r="A597" s="157">
        <v>595</v>
      </c>
      <c r="B597" s="142" t="s">
        <v>357</v>
      </c>
      <c r="C597" s="16" t="s">
        <v>690</v>
      </c>
      <c r="D597" s="177" t="s">
        <v>347</v>
      </c>
      <c r="E597" s="16" t="s">
        <v>732</v>
      </c>
      <c r="F597" s="16" t="s">
        <v>341</v>
      </c>
      <c r="G597" s="52">
        <v>43831</v>
      </c>
      <c r="H597" s="52">
        <v>44196</v>
      </c>
      <c r="I597" s="144">
        <v>59995</v>
      </c>
      <c r="J597" s="21">
        <v>59995</v>
      </c>
      <c r="K597" s="144">
        <v>59995</v>
      </c>
      <c r="L597" s="320"/>
      <c r="M597" s="259"/>
      <c r="N597" s="259"/>
      <c r="O597" s="259"/>
      <c r="P597" s="259"/>
      <c r="Q597" s="257">
        <f>[1]KURUMLAR!K437/4</f>
        <v>14998.75</v>
      </c>
      <c r="R597" s="321">
        <v>14998.75</v>
      </c>
      <c r="S597" s="321">
        <v>14998.75</v>
      </c>
      <c r="T597" s="321">
        <v>14998.75</v>
      </c>
    </row>
    <row r="598" spans="1:20" s="6" customFormat="1" ht="47.1" customHeight="1">
      <c r="A598" s="157">
        <v>596</v>
      </c>
      <c r="B598" s="142" t="s">
        <v>357</v>
      </c>
      <c r="C598" s="16" t="s">
        <v>690</v>
      </c>
      <c r="D598" s="177" t="s">
        <v>348</v>
      </c>
      <c r="E598" s="16" t="s">
        <v>732</v>
      </c>
      <c r="F598" s="16" t="s">
        <v>341</v>
      </c>
      <c r="G598" s="52">
        <v>43831</v>
      </c>
      <c r="H598" s="52">
        <v>44196</v>
      </c>
      <c r="I598" s="144">
        <v>19996</v>
      </c>
      <c r="J598" s="21">
        <v>17924</v>
      </c>
      <c r="K598" s="144">
        <v>19996</v>
      </c>
      <c r="L598" s="320"/>
      <c r="M598" s="259"/>
      <c r="N598" s="259"/>
      <c r="O598" s="259"/>
      <c r="P598" s="259"/>
      <c r="Q598" s="257">
        <f>[1]KURUMLAR!K438/4</f>
        <v>4999</v>
      </c>
      <c r="R598" s="321">
        <v>4999</v>
      </c>
      <c r="S598" s="321">
        <v>4999</v>
      </c>
      <c r="T598" s="321">
        <v>4999</v>
      </c>
    </row>
    <row r="599" spans="1:20" s="6" customFormat="1" ht="47.1" customHeight="1">
      <c r="A599" s="154">
        <v>597</v>
      </c>
      <c r="B599" s="142" t="s">
        <v>357</v>
      </c>
      <c r="C599" s="16" t="s">
        <v>690</v>
      </c>
      <c r="D599" s="177" t="s">
        <v>349</v>
      </c>
      <c r="E599" s="16" t="s">
        <v>732</v>
      </c>
      <c r="F599" s="16" t="s">
        <v>341</v>
      </c>
      <c r="G599" s="52">
        <v>43831</v>
      </c>
      <c r="H599" s="52">
        <v>44196</v>
      </c>
      <c r="I599" s="144">
        <v>19996</v>
      </c>
      <c r="J599" s="21">
        <v>16565</v>
      </c>
      <c r="K599" s="144">
        <v>19996</v>
      </c>
      <c r="L599" s="320"/>
      <c r="M599" s="259"/>
      <c r="N599" s="259"/>
      <c r="O599" s="259"/>
      <c r="P599" s="259"/>
      <c r="Q599" s="257">
        <f>[1]KURUMLAR!K439/4</f>
        <v>4999</v>
      </c>
      <c r="R599" s="321">
        <v>4999</v>
      </c>
      <c r="S599" s="321">
        <v>4999</v>
      </c>
      <c r="T599" s="321">
        <v>4999</v>
      </c>
    </row>
    <row r="600" spans="1:20" s="6" customFormat="1" ht="47.1" customHeight="1">
      <c r="A600" s="157">
        <v>598</v>
      </c>
      <c r="B600" s="142" t="s">
        <v>357</v>
      </c>
      <c r="C600" s="16" t="s">
        <v>690</v>
      </c>
      <c r="D600" s="177" t="s">
        <v>350</v>
      </c>
      <c r="E600" s="16" t="s">
        <v>732</v>
      </c>
      <c r="F600" s="16" t="s">
        <v>341</v>
      </c>
      <c r="G600" s="52">
        <v>43831</v>
      </c>
      <c r="H600" s="52">
        <v>44196</v>
      </c>
      <c r="I600" s="144">
        <v>1999</v>
      </c>
      <c r="J600" s="21">
        <v>1385</v>
      </c>
      <c r="K600" s="144">
        <v>1999</v>
      </c>
      <c r="L600" s="320"/>
      <c r="M600" s="259"/>
      <c r="N600" s="259"/>
      <c r="O600" s="259"/>
      <c r="P600" s="259"/>
      <c r="Q600" s="257">
        <f>[1]KURUMLAR!K440/4</f>
        <v>499.75</v>
      </c>
      <c r="R600" s="321">
        <v>499.75</v>
      </c>
      <c r="S600" s="321">
        <v>499.75</v>
      </c>
      <c r="T600" s="321">
        <v>499.75</v>
      </c>
    </row>
    <row r="601" spans="1:20" s="6" customFormat="1" ht="47.1" customHeight="1">
      <c r="A601" s="157">
        <v>599</v>
      </c>
      <c r="B601" s="142" t="s">
        <v>357</v>
      </c>
      <c r="C601" s="16" t="s">
        <v>690</v>
      </c>
      <c r="D601" s="177" t="s">
        <v>351</v>
      </c>
      <c r="E601" s="16" t="s">
        <v>732</v>
      </c>
      <c r="F601" s="16" t="s">
        <v>341</v>
      </c>
      <c r="G601" s="52">
        <v>43831</v>
      </c>
      <c r="H601" s="52">
        <v>44196</v>
      </c>
      <c r="I601" s="144">
        <v>84996</v>
      </c>
      <c r="J601" s="21">
        <v>84906</v>
      </c>
      <c r="K601" s="144">
        <v>84996</v>
      </c>
      <c r="L601" s="320"/>
      <c r="M601" s="259"/>
      <c r="N601" s="259"/>
      <c r="O601" s="259"/>
      <c r="P601" s="259"/>
      <c r="Q601" s="257">
        <f>[1]KURUMLAR!K441/4</f>
        <v>21249</v>
      </c>
      <c r="R601" s="321">
        <v>21249</v>
      </c>
      <c r="S601" s="321">
        <v>21249</v>
      </c>
      <c r="T601" s="321">
        <v>21249</v>
      </c>
    </row>
    <row r="602" spans="1:20" s="6" customFormat="1" ht="47.1" customHeight="1">
      <c r="A602" s="157">
        <v>600</v>
      </c>
      <c r="B602" s="142" t="s">
        <v>357</v>
      </c>
      <c r="C602" s="16" t="s">
        <v>690</v>
      </c>
      <c r="D602" s="177" t="s">
        <v>352</v>
      </c>
      <c r="E602" s="16" t="s">
        <v>732</v>
      </c>
      <c r="F602" s="16" t="s">
        <v>341</v>
      </c>
      <c r="G602" s="52">
        <v>43831</v>
      </c>
      <c r="H602" s="52">
        <v>44196</v>
      </c>
      <c r="I602" s="144">
        <v>4998</v>
      </c>
      <c r="J602" s="21">
        <v>3332</v>
      </c>
      <c r="K602" s="144">
        <v>4998</v>
      </c>
      <c r="L602" s="320"/>
      <c r="M602" s="259"/>
      <c r="N602" s="259"/>
      <c r="O602" s="259"/>
      <c r="P602" s="259"/>
      <c r="Q602" s="257">
        <f>[1]KURUMLAR!K442/4</f>
        <v>1249.5</v>
      </c>
      <c r="R602" s="321">
        <v>1249.5</v>
      </c>
      <c r="S602" s="321">
        <v>1249.5</v>
      </c>
      <c r="T602" s="321">
        <v>1249.5</v>
      </c>
    </row>
    <row r="603" spans="1:20" s="6" customFormat="1" ht="47.1" customHeight="1">
      <c r="A603" s="154">
        <v>601</v>
      </c>
      <c r="B603" s="142" t="s">
        <v>357</v>
      </c>
      <c r="C603" s="16" t="s">
        <v>690</v>
      </c>
      <c r="D603" s="177" t="s">
        <v>353</v>
      </c>
      <c r="E603" s="16" t="s">
        <v>732</v>
      </c>
      <c r="F603" s="16" t="s">
        <v>341</v>
      </c>
      <c r="G603" s="52">
        <v>43862</v>
      </c>
      <c r="H603" s="52">
        <v>44196</v>
      </c>
      <c r="I603" s="144">
        <v>200000</v>
      </c>
      <c r="J603" s="21">
        <v>179884</v>
      </c>
      <c r="K603" s="144">
        <v>200000</v>
      </c>
      <c r="L603" s="320"/>
      <c r="M603" s="259"/>
      <c r="N603" s="259"/>
      <c r="O603" s="259"/>
      <c r="P603" s="259"/>
      <c r="Q603" s="257">
        <f>[1]KURUMLAR!K443/4</f>
        <v>50000</v>
      </c>
      <c r="R603" s="321">
        <v>50000</v>
      </c>
      <c r="S603" s="321">
        <v>50000</v>
      </c>
      <c r="T603" s="321">
        <v>50000</v>
      </c>
    </row>
    <row r="604" spans="1:20" s="6" customFormat="1" ht="47.1" customHeight="1">
      <c r="A604" s="157">
        <v>602</v>
      </c>
      <c r="B604" s="142" t="s">
        <v>357</v>
      </c>
      <c r="C604" s="16" t="s">
        <v>690</v>
      </c>
      <c r="D604" s="177" t="s">
        <v>354</v>
      </c>
      <c r="E604" s="16" t="s">
        <v>732</v>
      </c>
      <c r="F604" s="16" t="s">
        <v>341</v>
      </c>
      <c r="G604" s="52">
        <v>43862</v>
      </c>
      <c r="H604" s="52">
        <v>44196</v>
      </c>
      <c r="I604" s="144">
        <v>730</v>
      </c>
      <c r="J604" s="21">
        <v>0</v>
      </c>
      <c r="K604" s="144">
        <v>730</v>
      </c>
      <c r="L604" s="320"/>
      <c r="M604" s="259"/>
      <c r="N604" s="259"/>
      <c r="O604" s="259"/>
      <c r="P604" s="259"/>
      <c r="Q604" s="257">
        <f>[1]KURUMLAR!K444/4</f>
        <v>182.5</v>
      </c>
      <c r="R604" s="321">
        <v>182.5</v>
      </c>
      <c r="S604" s="321">
        <v>182.5</v>
      </c>
      <c r="T604" s="321">
        <v>182.5</v>
      </c>
    </row>
    <row r="605" spans="1:20" s="6" customFormat="1" ht="47.1" customHeight="1">
      <c r="A605" s="157">
        <v>603</v>
      </c>
      <c r="B605" s="142" t="s">
        <v>357</v>
      </c>
      <c r="C605" s="16" t="s">
        <v>690</v>
      </c>
      <c r="D605" s="177" t="s">
        <v>355</v>
      </c>
      <c r="E605" s="16" t="s">
        <v>732</v>
      </c>
      <c r="F605" s="16" t="s">
        <v>341</v>
      </c>
      <c r="G605" s="52">
        <v>43862</v>
      </c>
      <c r="H605" s="52">
        <v>44196</v>
      </c>
      <c r="I605" s="144">
        <v>387844</v>
      </c>
      <c r="J605" s="21">
        <v>0</v>
      </c>
      <c r="K605" s="144">
        <v>387844</v>
      </c>
      <c r="L605" s="320"/>
      <c r="M605" s="259"/>
      <c r="N605" s="259"/>
      <c r="O605" s="259"/>
      <c r="P605" s="259"/>
      <c r="Q605" s="257">
        <f>[1]KURUMLAR!K445/4</f>
        <v>96961</v>
      </c>
      <c r="R605" s="321">
        <v>96961</v>
      </c>
      <c r="S605" s="321">
        <v>96961</v>
      </c>
      <c r="T605" s="321">
        <v>96961</v>
      </c>
    </row>
    <row r="606" spans="1:20" s="6" customFormat="1" ht="47.1" customHeight="1">
      <c r="A606" s="157">
        <v>604</v>
      </c>
      <c r="B606" s="142" t="s">
        <v>357</v>
      </c>
      <c r="C606" s="16" t="s">
        <v>690</v>
      </c>
      <c r="D606" s="177" t="s">
        <v>356</v>
      </c>
      <c r="E606" s="16" t="s">
        <v>732</v>
      </c>
      <c r="F606" s="16" t="s">
        <v>341</v>
      </c>
      <c r="G606" s="52">
        <v>43862</v>
      </c>
      <c r="H606" s="52">
        <v>44196</v>
      </c>
      <c r="I606" s="144">
        <v>2000000</v>
      </c>
      <c r="J606" s="21">
        <v>0</v>
      </c>
      <c r="K606" s="144">
        <v>2000000</v>
      </c>
      <c r="L606" s="320"/>
      <c r="M606" s="259"/>
      <c r="N606" s="259"/>
      <c r="O606" s="259"/>
      <c r="P606" s="259"/>
      <c r="Q606" s="257">
        <f>[1]KURUMLAR!K446/4</f>
        <v>500000</v>
      </c>
      <c r="R606" s="321">
        <v>500000</v>
      </c>
      <c r="S606" s="321">
        <v>500000</v>
      </c>
      <c r="T606" s="321">
        <v>500000</v>
      </c>
    </row>
    <row r="607" spans="1:20" s="6" customFormat="1" ht="47.1" customHeight="1">
      <c r="A607" s="154">
        <v>605</v>
      </c>
      <c r="B607" s="142" t="s">
        <v>357</v>
      </c>
      <c r="C607" s="16" t="s">
        <v>690</v>
      </c>
      <c r="D607" s="178" t="s">
        <v>825</v>
      </c>
      <c r="E607" s="16" t="s">
        <v>732</v>
      </c>
      <c r="F607" s="16" t="s">
        <v>341</v>
      </c>
      <c r="G607" s="52">
        <v>43862</v>
      </c>
      <c r="H607" s="52">
        <v>44196</v>
      </c>
      <c r="I607" s="21">
        <v>44534</v>
      </c>
      <c r="J607" s="21">
        <v>44490</v>
      </c>
      <c r="K607" s="21">
        <v>44534</v>
      </c>
      <c r="L607" s="320"/>
      <c r="M607" s="259"/>
      <c r="N607" s="259"/>
      <c r="O607" s="259"/>
      <c r="P607" s="259"/>
      <c r="Q607" s="257">
        <f>[1]KURUMLAR!K447/4</f>
        <v>11133.5</v>
      </c>
      <c r="R607" s="321">
        <v>11133.5</v>
      </c>
      <c r="S607" s="321">
        <v>11133.5</v>
      </c>
      <c r="T607" s="321">
        <v>11133.5</v>
      </c>
    </row>
    <row r="608" spans="1:20" s="6" customFormat="1" ht="47.1" customHeight="1">
      <c r="A608" s="157">
        <v>606</v>
      </c>
      <c r="B608" s="142" t="s">
        <v>357</v>
      </c>
      <c r="C608" s="16" t="s">
        <v>690</v>
      </c>
      <c r="D608" s="178" t="s">
        <v>826</v>
      </c>
      <c r="E608" s="16" t="s">
        <v>732</v>
      </c>
      <c r="F608" s="16" t="s">
        <v>341</v>
      </c>
      <c r="G608" s="52">
        <v>43862</v>
      </c>
      <c r="H608" s="52">
        <v>44196</v>
      </c>
      <c r="I608" s="21">
        <v>5000</v>
      </c>
      <c r="J608" s="21">
        <v>3645</v>
      </c>
      <c r="K608" s="21">
        <v>5000</v>
      </c>
      <c r="L608" s="320"/>
      <c r="M608" s="259"/>
      <c r="N608" s="259"/>
      <c r="O608" s="259"/>
      <c r="P608" s="259"/>
      <c r="Q608" s="257">
        <f>[1]KURUMLAR!K448/4</f>
        <v>1250</v>
      </c>
      <c r="R608" s="321">
        <v>1250</v>
      </c>
      <c r="S608" s="321">
        <v>1250</v>
      </c>
      <c r="T608" s="321">
        <v>1250</v>
      </c>
    </row>
    <row r="609" spans="1:20" s="6" customFormat="1" ht="47.1" customHeight="1">
      <c r="A609" s="157">
        <v>607</v>
      </c>
      <c r="B609" s="142" t="s">
        <v>332</v>
      </c>
      <c r="C609" s="20" t="s">
        <v>75</v>
      </c>
      <c r="D609" s="176" t="s">
        <v>1336</v>
      </c>
      <c r="E609" s="15" t="s">
        <v>1337</v>
      </c>
      <c r="F609" s="15" t="s">
        <v>1338</v>
      </c>
      <c r="G609" s="33">
        <v>41835</v>
      </c>
      <c r="H609" s="32" t="s">
        <v>1362</v>
      </c>
      <c r="I609" s="35">
        <v>5002013.1399999997</v>
      </c>
      <c r="J609" s="34">
        <v>5179601.0240000002</v>
      </c>
      <c r="K609" s="68">
        <v>2000</v>
      </c>
      <c r="L609" s="322"/>
      <c r="M609" s="289" t="s">
        <v>1588</v>
      </c>
      <c r="N609" s="259"/>
      <c r="O609" s="259"/>
      <c r="P609" s="259"/>
      <c r="Q609" s="257">
        <f>[1]KURUMLAR!K331/4</f>
        <v>500</v>
      </c>
      <c r="R609" s="323">
        <v>500</v>
      </c>
      <c r="S609" s="323">
        <v>500</v>
      </c>
      <c r="T609" s="323">
        <v>500</v>
      </c>
    </row>
    <row r="610" spans="1:20" s="6" customFormat="1" ht="47.1" customHeight="1">
      <c r="A610" s="157">
        <v>608</v>
      </c>
      <c r="B610" s="142" t="s">
        <v>332</v>
      </c>
      <c r="C610" s="20" t="s">
        <v>75</v>
      </c>
      <c r="D610" s="184" t="s">
        <v>1339</v>
      </c>
      <c r="E610" s="15" t="s">
        <v>1337</v>
      </c>
      <c r="F610" s="15" t="s">
        <v>1340</v>
      </c>
      <c r="G610" s="33">
        <v>42762</v>
      </c>
      <c r="H610" s="32" t="s">
        <v>1363</v>
      </c>
      <c r="I610" s="35">
        <v>1508040</v>
      </c>
      <c r="J610" s="35">
        <v>0</v>
      </c>
      <c r="K610" s="68">
        <v>2000</v>
      </c>
      <c r="L610" s="322"/>
      <c r="M610" s="289" t="s">
        <v>1588</v>
      </c>
      <c r="N610" s="259"/>
      <c r="O610" s="259"/>
      <c r="P610" s="259"/>
      <c r="Q610" s="257">
        <f>[1]KURUMLAR!K332/4</f>
        <v>500</v>
      </c>
      <c r="R610" s="323">
        <v>500</v>
      </c>
      <c r="S610" s="323">
        <v>500</v>
      </c>
      <c r="T610" s="323">
        <v>500</v>
      </c>
    </row>
    <row r="611" spans="1:20" s="6" customFormat="1" ht="47.1" customHeight="1">
      <c r="A611" s="154">
        <v>609</v>
      </c>
      <c r="B611" s="142" t="s">
        <v>332</v>
      </c>
      <c r="C611" s="20" t="s">
        <v>75</v>
      </c>
      <c r="D611" s="176" t="s">
        <v>333</v>
      </c>
      <c r="E611" s="15" t="s">
        <v>1341</v>
      </c>
      <c r="F611" s="15" t="s">
        <v>1342</v>
      </c>
      <c r="G611" s="33">
        <v>42873</v>
      </c>
      <c r="H611" s="33" t="s">
        <v>1364</v>
      </c>
      <c r="I611" s="35">
        <v>19868573.449999999</v>
      </c>
      <c r="J611" s="34">
        <v>12359053.970000001</v>
      </c>
      <c r="K611" s="68">
        <v>750948</v>
      </c>
      <c r="L611" s="322"/>
      <c r="M611" s="289" t="s">
        <v>1589</v>
      </c>
      <c r="N611" s="259"/>
      <c r="O611" s="259"/>
      <c r="P611" s="259"/>
      <c r="Q611" s="257">
        <f>[1]KURUMLAR!K333/4</f>
        <v>187737</v>
      </c>
      <c r="R611" s="323">
        <v>187737</v>
      </c>
      <c r="S611" s="323">
        <v>187737</v>
      </c>
      <c r="T611" s="323">
        <v>187737</v>
      </c>
    </row>
    <row r="612" spans="1:20" s="6" customFormat="1" ht="47.1" customHeight="1">
      <c r="A612" s="157">
        <v>610</v>
      </c>
      <c r="B612" s="142" t="s">
        <v>332</v>
      </c>
      <c r="C612" s="20" t="s">
        <v>75</v>
      </c>
      <c r="D612" s="184" t="s">
        <v>334</v>
      </c>
      <c r="E612" s="15" t="s">
        <v>1343</v>
      </c>
      <c r="F612" s="15" t="s">
        <v>1342</v>
      </c>
      <c r="G612" s="33">
        <v>42909</v>
      </c>
      <c r="H612" s="32" t="s">
        <v>1365</v>
      </c>
      <c r="I612" s="35">
        <v>13631974.93</v>
      </c>
      <c r="J612" s="34">
        <v>7456231.1600000001</v>
      </c>
      <c r="K612" s="68">
        <v>6175740</v>
      </c>
      <c r="L612" s="322"/>
      <c r="M612" s="289" t="s">
        <v>1590</v>
      </c>
      <c r="N612" s="259"/>
      <c r="O612" s="259"/>
      <c r="P612" s="259"/>
      <c r="Q612" s="257">
        <f>[1]KURUMLAR!K334/4</f>
        <v>1543935</v>
      </c>
      <c r="R612" s="323">
        <v>1543935</v>
      </c>
      <c r="S612" s="323">
        <v>1543935</v>
      </c>
      <c r="T612" s="323">
        <v>1543935</v>
      </c>
    </row>
    <row r="613" spans="1:20" s="6" customFormat="1" ht="47.1" customHeight="1">
      <c r="A613" s="157">
        <v>611</v>
      </c>
      <c r="B613" s="142" t="s">
        <v>332</v>
      </c>
      <c r="C613" s="20" t="s">
        <v>75</v>
      </c>
      <c r="D613" s="184" t="s">
        <v>1344</v>
      </c>
      <c r="E613" s="15" t="s">
        <v>1337</v>
      </c>
      <c r="F613" s="15" t="s">
        <v>1345</v>
      </c>
      <c r="G613" s="33">
        <v>43040</v>
      </c>
      <c r="H613" s="32" t="s">
        <v>1366</v>
      </c>
      <c r="I613" s="35">
        <v>4389450.84</v>
      </c>
      <c r="J613" s="34">
        <v>2449996.7200000002</v>
      </c>
      <c r="K613" s="35">
        <v>1889484.12</v>
      </c>
      <c r="L613" s="322"/>
      <c r="M613" s="324" t="s">
        <v>1591</v>
      </c>
      <c r="N613" s="259"/>
      <c r="O613" s="259"/>
      <c r="P613" s="259"/>
      <c r="Q613" s="257">
        <f>[1]KURUMLAR!K335/4</f>
        <v>472371.03</v>
      </c>
      <c r="R613" s="323">
        <v>472371.03</v>
      </c>
      <c r="S613" s="323">
        <v>472371.03</v>
      </c>
      <c r="T613" s="323">
        <v>472371.03</v>
      </c>
    </row>
    <row r="614" spans="1:20" s="6" customFormat="1" ht="47.1" customHeight="1">
      <c r="A614" s="157">
        <v>612</v>
      </c>
      <c r="B614" s="142" t="s">
        <v>332</v>
      </c>
      <c r="C614" s="20" t="s">
        <v>75</v>
      </c>
      <c r="D614" s="184" t="s">
        <v>335</v>
      </c>
      <c r="E614" s="15" t="s">
        <v>1337</v>
      </c>
      <c r="F614" s="15" t="s">
        <v>1342</v>
      </c>
      <c r="G614" s="33">
        <v>43073</v>
      </c>
      <c r="H614" s="33" t="s">
        <v>1367</v>
      </c>
      <c r="I614" s="35">
        <v>42777842.75</v>
      </c>
      <c r="J614" s="34">
        <v>34146719.159999996</v>
      </c>
      <c r="K614" s="35">
        <v>8631123.5899999999</v>
      </c>
      <c r="L614" s="322"/>
      <c r="M614" s="324" t="s">
        <v>1592</v>
      </c>
      <c r="N614" s="259"/>
      <c r="O614" s="259"/>
      <c r="P614" s="259"/>
      <c r="Q614" s="257">
        <f>[1]KURUMLAR!K336/4</f>
        <v>2157780.8975</v>
      </c>
      <c r="R614" s="323">
        <v>2157780.8975</v>
      </c>
      <c r="S614" s="323">
        <v>2157780.8975</v>
      </c>
      <c r="T614" s="323">
        <v>2157780.8975</v>
      </c>
    </row>
    <row r="615" spans="1:20" s="6" customFormat="1" ht="66.75" customHeight="1">
      <c r="A615" s="154">
        <v>613</v>
      </c>
      <c r="B615" s="142" t="s">
        <v>332</v>
      </c>
      <c r="C615" s="20" t="s">
        <v>75</v>
      </c>
      <c r="D615" s="176" t="s">
        <v>337</v>
      </c>
      <c r="E615" s="15" t="s">
        <v>1337</v>
      </c>
      <c r="F615" s="15" t="s">
        <v>1342</v>
      </c>
      <c r="G615" s="33">
        <v>43147</v>
      </c>
      <c r="H615" s="33" t="s">
        <v>1368</v>
      </c>
      <c r="I615" s="35">
        <v>29677446</v>
      </c>
      <c r="J615" s="34">
        <v>13827797.539999999</v>
      </c>
      <c r="K615" s="68">
        <v>15849647</v>
      </c>
      <c r="L615" s="322"/>
      <c r="M615" s="289" t="s">
        <v>1593</v>
      </c>
      <c r="N615" s="259"/>
      <c r="O615" s="259"/>
      <c r="P615" s="259"/>
      <c r="Q615" s="257">
        <f>[1]KURUMLAR!K337/4</f>
        <v>3962411.75</v>
      </c>
      <c r="R615" s="323">
        <v>3962411.75</v>
      </c>
      <c r="S615" s="323">
        <v>3962411.75</v>
      </c>
      <c r="T615" s="323">
        <v>3962411.75</v>
      </c>
    </row>
    <row r="616" spans="1:20" s="6" customFormat="1" ht="47.1" customHeight="1">
      <c r="A616" s="157">
        <v>614</v>
      </c>
      <c r="B616" s="142" t="s">
        <v>332</v>
      </c>
      <c r="C616" s="20" t="s">
        <v>75</v>
      </c>
      <c r="D616" s="176" t="s">
        <v>336</v>
      </c>
      <c r="E616" s="15" t="s">
        <v>1346</v>
      </c>
      <c r="F616" s="15" t="s">
        <v>1342</v>
      </c>
      <c r="G616" s="33">
        <v>43081</v>
      </c>
      <c r="H616" s="32">
        <v>43979</v>
      </c>
      <c r="I616" s="35">
        <v>13724761.6</v>
      </c>
      <c r="J616" s="34">
        <v>11729449.050000001</v>
      </c>
      <c r="K616" s="35">
        <v>1995312.55</v>
      </c>
      <c r="L616" s="322"/>
      <c r="M616" s="289" t="s">
        <v>1594</v>
      </c>
      <c r="N616" s="259"/>
      <c r="O616" s="259"/>
      <c r="P616" s="259"/>
      <c r="Q616" s="257">
        <f>[1]KURUMLAR!K338/4</f>
        <v>498828.13750000001</v>
      </c>
      <c r="R616" s="323">
        <v>498828.13750000001</v>
      </c>
      <c r="S616" s="323">
        <v>498828.13750000001</v>
      </c>
      <c r="T616" s="323">
        <v>498828.13750000001</v>
      </c>
    </row>
    <row r="617" spans="1:20" s="6" customFormat="1" ht="47.1" customHeight="1">
      <c r="A617" s="157">
        <v>615</v>
      </c>
      <c r="B617" s="142" t="s">
        <v>332</v>
      </c>
      <c r="C617" s="20" t="s">
        <v>75</v>
      </c>
      <c r="D617" s="176" t="s">
        <v>1347</v>
      </c>
      <c r="E617" s="15" t="s">
        <v>1348</v>
      </c>
      <c r="F617" s="15" t="s">
        <v>79</v>
      </c>
      <c r="G617" s="33">
        <v>43376</v>
      </c>
      <c r="H617" s="33" t="s">
        <v>1369</v>
      </c>
      <c r="I617" s="35">
        <v>3996020.12</v>
      </c>
      <c r="J617" s="34">
        <v>1377229.11</v>
      </c>
      <c r="K617" s="35">
        <v>2618791</v>
      </c>
      <c r="L617" s="322"/>
      <c r="M617" s="289" t="s">
        <v>1595</v>
      </c>
      <c r="N617" s="259"/>
      <c r="O617" s="259"/>
      <c r="P617" s="259"/>
      <c r="Q617" s="257">
        <f>K617/4</f>
        <v>654697.75</v>
      </c>
      <c r="R617" s="323">
        <v>654697.75</v>
      </c>
      <c r="S617" s="323">
        <v>654697.75</v>
      </c>
      <c r="T617" s="323">
        <v>654697.75</v>
      </c>
    </row>
    <row r="618" spans="1:20" s="6" customFormat="1" ht="132" customHeight="1">
      <c r="A618" s="157">
        <v>616</v>
      </c>
      <c r="B618" s="142" t="s">
        <v>332</v>
      </c>
      <c r="C618" s="20" t="s">
        <v>75</v>
      </c>
      <c r="D618" s="176" t="s">
        <v>339</v>
      </c>
      <c r="E618" s="15" t="s">
        <v>1349</v>
      </c>
      <c r="F618" s="15" t="s">
        <v>79</v>
      </c>
      <c r="G618" s="33">
        <v>43468</v>
      </c>
      <c r="H618" s="91">
        <v>43648</v>
      </c>
      <c r="I618" s="35">
        <v>77941</v>
      </c>
      <c r="J618" s="34" t="s">
        <v>1350</v>
      </c>
      <c r="K618" s="35">
        <v>29261</v>
      </c>
      <c r="L618" s="322"/>
      <c r="M618" s="289" t="s">
        <v>1588</v>
      </c>
      <c r="N618" s="259"/>
      <c r="O618" s="259"/>
      <c r="P618" s="259"/>
      <c r="Q618" s="257">
        <f>K618/4</f>
        <v>7315.25</v>
      </c>
      <c r="R618" s="323">
        <v>7315.25</v>
      </c>
      <c r="S618" s="323">
        <v>7315.25</v>
      </c>
      <c r="T618" s="323">
        <v>7315.25</v>
      </c>
    </row>
    <row r="619" spans="1:20" s="6" customFormat="1" ht="132" customHeight="1">
      <c r="A619" s="154">
        <v>617</v>
      </c>
      <c r="B619" s="142" t="s">
        <v>332</v>
      </c>
      <c r="C619" s="20" t="s">
        <v>75</v>
      </c>
      <c r="D619" s="176" t="s">
        <v>338</v>
      </c>
      <c r="E619" s="15" t="s">
        <v>1349</v>
      </c>
      <c r="F619" s="15" t="s">
        <v>79</v>
      </c>
      <c r="G619" s="33">
        <v>43504</v>
      </c>
      <c r="H619" s="91">
        <v>43754</v>
      </c>
      <c r="I619" s="35">
        <v>189000</v>
      </c>
      <c r="J619" s="34" t="s">
        <v>1351</v>
      </c>
      <c r="K619" s="35">
        <v>140165.9</v>
      </c>
      <c r="L619" s="322"/>
      <c r="M619" s="289" t="s">
        <v>1588</v>
      </c>
      <c r="N619" s="259"/>
      <c r="O619" s="259"/>
      <c r="P619" s="259"/>
      <c r="Q619" s="257">
        <f>[1]KURUMLAR!K341/4</f>
        <v>35041.474999999999</v>
      </c>
      <c r="R619" s="323">
        <v>35041.474999999999</v>
      </c>
      <c r="S619" s="323">
        <v>35041.474999999999</v>
      </c>
      <c r="T619" s="323">
        <v>35041.474999999999</v>
      </c>
    </row>
    <row r="620" spans="1:20" s="6" customFormat="1" ht="47.1" customHeight="1">
      <c r="A620" s="157">
        <v>618</v>
      </c>
      <c r="B620" s="142" t="s">
        <v>332</v>
      </c>
      <c r="C620" s="20" t="s">
        <v>75</v>
      </c>
      <c r="D620" s="176" t="s">
        <v>1352</v>
      </c>
      <c r="E620" s="15" t="s">
        <v>1353</v>
      </c>
      <c r="F620" s="15" t="s">
        <v>1342</v>
      </c>
      <c r="G620" s="33">
        <v>43784</v>
      </c>
      <c r="H620" s="91">
        <v>44023</v>
      </c>
      <c r="I620" s="35">
        <v>4201187.8499999996</v>
      </c>
      <c r="J620" s="34">
        <v>0</v>
      </c>
      <c r="K620" s="68">
        <v>4201184</v>
      </c>
      <c r="L620" s="322"/>
      <c r="M620" s="324" t="s">
        <v>1596</v>
      </c>
      <c r="N620" s="259"/>
      <c r="O620" s="259"/>
      <c r="P620" s="259"/>
      <c r="Q620" s="257">
        <f>[1]KURUMLAR!K342/4</f>
        <v>1050296</v>
      </c>
      <c r="R620" s="323">
        <v>1050296</v>
      </c>
      <c r="S620" s="323">
        <v>1050296</v>
      </c>
      <c r="T620" s="323">
        <v>1050296</v>
      </c>
    </row>
    <row r="621" spans="1:20" s="6" customFormat="1" ht="47.1" customHeight="1">
      <c r="A621" s="157">
        <v>619</v>
      </c>
      <c r="B621" s="142" t="s">
        <v>332</v>
      </c>
      <c r="C621" s="20" t="s">
        <v>75</v>
      </c>
      <c r="D621" s="176" t="s">
        <v>1354</v>
      </c>
      <c r="E621" s="15" t="s">
        <v>1355</v>
      </c>
      <c r="F621" s="15" t="s">
        <v>1356</v>
      </c>
      <c r="G621" s="33">
        <v>43795</v>
      </c>
      <c r="H621" s="91">
        <v>43834</v>
      </c>
      <c r="I621" s="35">
        <v>152810</v>
      </c>
      <c r="J621" s="34">
        <v>0</v>
      </c>
      <c r="K621" s="35">
        <v>152810</v>
      </c>
      <c r="L621" s="322"/>
      <c r="M621" s="289" t="s">
        <v>1597</v>
      </c>
      <c r="N621" s="259"/>
      <c r="O621" s="259"/>
      <c r="P621" s="259"/>
      <c r="Q621" s="257">
        <f>[1]KURUMLAR!K343/4</f>
        <v>38202.5</v>
      </c>
      <c r="R621" s="323">
        <v>38202.5</v>
      </c>
      <c r="S621" s="323">
        <v>38202.5</v>
      </c>
      <c r="T621" s="323">
        <v>38202.5</v>
      </c>
    </row>
    <row r="622" spans="1:20" s="6" customFormat="1" ht="47.1" customHeight="1">
      <c r="A622" s="157">
        <v>620</v>
      </c>
      <c r="B622" s="142" t="s">
        <v>332</v>
      </c>
      <c r="C622" s="20" t="s">
        <v>75</v>
      </c>
      <c r="D622" s="184" t="s">
        <v>1357</v>
      </c>
      <c r="E622" s="15" t="s">
        <v>1358</v>
      </c>
      <c r="F622" s="15" t="s">
        <v>1342</v>
      </c>
      <c r="G622" s="33">
        <v>43804</v>
      </c>
      <c r="H622" s="91">
        <v>44284</v>
      </c>
      <c r="I622" s="35">
        <v>5585657.4400000004</v>
      </c>
      <c r="J622" s="34" t="s">
        <v>1359</v>
      </c>
      <c r="K622" s="35">
        <v>1000000</v>
      </c>
      <c r="L622" s="322"/>
      <c r="M622" s="289" t="s">
        <v>1598</v>
      </c>
      <c r="N622" s="259"/>
      <c r="O622" s="259"/>
      <c r="P622" s="259"/>
      <c r="Q622" s="257">
        <f>[1]KURUMLAR!K344/4</f>
        <v>250000</v>
      </c>
      <c r="R622" s="323">
        <v>250000</v>
      </c>
      <c r="S622" s="323">
        <v>250000</v>
      </c>
      <c r="T622" s="323">
        <v>250000</v>
      </c>
    </row>
    <row r="623" spans="1:20" s="6" customFormat="1" ht="47.1" customHeight="1">
      <c r="A623" s="154">
        <v>621</v>
      </c>
      <c r="B623" s="142" t="s">
        <v>332</v>
      </c>
      <c r="C623" s="20" t="s">
        <v>75</v>
      </c>
      <c r="D623" s="176" t="s">
        <v>1360</v>
      </c>
      <c r="E623" s="15" t="s">
        <v>1361</v>
      </c>
      <c r="F623" s="15" t="s">
        <v>1356</v>
      </c>
      <c r="G623" s="33">
        <v>43878</v>
      </c>
      <c r="H623" s="91">
        <v>43997</v>
      </c>
      <c r="I623" s="35">
        <v>7021340.4299999997</v>
      </c>
      <c r="J623" s="34">
        <v>0</v>
      </c>
      <c r="K623" s="35">
        <v>7021340.4299999997</v>
      </c>
      <c r="L623" s="322"/>
      <c r="M623" s="289"/>
      <c r="N623" s="259"/>
      <c r="O623" s="259"/>
      <c r="P623" s="259"/>
      <c r="Q623" s="257">
        <f>[1]KURUMLAR!K345/4</f>
        <v>1755335.1074999999</v>
      </c>
      <c r="R623" s="323">
        <v>1755335.1074999999</v>
      </c>
      <c r="S623" s="323">
        <v>1755335.1074999999</v>
      </c>
      <c r="T623" s="323">
        <v>1755335.1074999999</v>
      </c>
    </row>
    <row r="624" spans="1:20" s="6" customFormat="1" ht="47.1" customHeight="1">
      <c r="A624" s="157">
        <v>622</v>
      </c>
      <c r="B624" s="142" t="s">
        <v>19</v>
      </c>
      <c r="C624" s="16" t="s">
        <v>688</v>
      </c>
      <c r="D624" s="176" t="s">
        <v>794</v>
      </c>
      <c r="E624" s="15" t="s">
        <v>21</v>
      </c>
      <c r="F624" s="15" t="s">
        <v>795</v>
      </c>
      <c r="G624" s="15">
        <v>2016</v>
      </c>
      <c r="H624" s="271">
        <v>20201</v>
      </c>
      <c r="I624" s="35">
        <v>14250000</v>
      </c>
      <c r="J624" s="34">
        <v>0</v>
      </c>
      <c r="K624" s="35">
        <v>3000000</v>
      </c>
      <c r="L624" s="34"/>
      <c r="M624" s="24" t="s">
        <v>1599</v>
      </c>
      <c r="N624" s="259"/>
      <c r="O624" s="259"/>
      <c r="P624" s="259"/>
      <c r="Q624" s="257">
        <f>[1]KURUMLAR!K682/4</f>
        <v>750000</v>
      </c>
      <c r="R624" s="34">
        <v>750000</v>
      </c>
      <c r="S624" s="34">
        <v>750000</v>
      </c>
      <c r="T624" s="34">
        <v>750000</v>
      </c>
    </row>
    <row r="625" spans="1:20" s="6" customFormat="1" ht="47.1" customHeight="1">
      <c r="A625" s="157">
        <v>623</v>
      </c>
      <c r="B625" s="142" t="s">
        <v>19</v>
      </c>
      <c r="C625" s="16" t="s">
        <v>688</v>
      </c>
      <c r="D625" s="177" t="s">
        <v>796</v>
      </c>
      <c r="E625" s="16" t="s">
        <v>22</v>
      </c>
      <c r="F625" s="15" t="s">
        <v>797</v>
      </c>
      <c r="G625" s="16">
        <v>2016</v>
      </c>
      <c r="H625" s="20">
        <v>2021</v>
      </c>
      <c r="I625" s="35">
        <v>18277000</v>
      </c>
      <c r="J625" s="61">
        <v>0</v>
      </c>
      <c r="K625" s="115">
        <v>4000000</v>
      </c>
      <c r="L625" s="70"/>
      <c r="M625" s="19" t="s">
        <v>1600</v>
      </c>
      <c r="N625" s="259"/>
      <c r="O625" s="259"/>
      <c r="P625" s="259"/>
      <c r="Q625" s="257">
        <f>[1]KURUMLAR!K683/4</f>
        <v>1000000</v>
      </c>
      <c r="R625" s="35">
        <v>1000000</v>
      </c>
      <c r="S625" s="35">
        <v>1000000</v>
      </c>
      <c r="T625" s="35">
        <v>1000000</v>
      </c>
    </row>
    <row r="626" spans="1:20" s="6" customFormat="1" ht="47.1" customHeight="1">
      <c r="A626" s="157">
        <v>624</v>
      </c>
      <c r="B626" s="142" t="s">
        <v>19</v>
      </c>
      <c r="C626" s="16" t="s">
        <v>688</v>
      </c>
      <c r="D626" s="177" t="s">
        <v>798</v>
      </c>
      <c r="E626" s="16" t="s">
        <v>23</v>
      </c>
      <c r="F626" s="15" t="s">
        <v>799</v>
      </c>
      <c r="G626" s="16">
        <v>2017</v>
      </c>
      <c r="H626" s="20">
        <v>2021</v>
      </c>
      <c r="I626" s="35">
        <v>10500000</v>
      </c>
      <c r="J626" s="61">
        <v>0</v>
      </c>
      <c r="K626" s="115">
        <v>1050000</v>
      </c>
      <c r="L626" s="115"/>
      <c r="M626" s="19" t="s">
        <v>1601</v>
      </c>
      <c r="N626" s="259"/>
      <c r="O626" s="259"/>
      <c r="P626" s="259"/>
      <c r="Q626" s="257">
        <f>[1]KURUMLAR!K684/4</f>
        <v>262500</v>
      </c>
      <c r="R626" s="35">
        <v>262500</v>
      </c>
      <c r="S626" s="35">
        <v>262500</v>
      </c>
      <c r="T626" s="35">
        <v>262500</v>
      </c>
    </row>
    <row r="627" spans="1:20" s="1" customFormat="1" ht="47.1" customHeight="1">
      <c r="A627" s="154">
        <v>625</v>
      </c>
      <c r="B627" s="142" t="s">
        <v>9</v>
      </c>
      <c r="C627" s="16" t="s">
        <v>688</v>
      </c>
      <c r="D627" s="176" t="s">
        <v>706</v>
      </c>
      <c r="E627" s="15" t="s">
        <v>707</v>
      </c>
      <c r="F627" s="15" t="s">
        <v>705</v>
      </c>
      <c r="G627" s="15">
        <v>2012</v>
      </c>
      <c r="H627" s="103">
        <v>2023</v>
      </c>
      <c r="I627" s="39">
        <v>14400000</v>
      </c>
      <c r="J627" s="39">
        <v>0</v>
      </c>
      <c r="K627" s="39">
        <v>468000</v>
      </c>
      <c r="L627" s="20"/>
      <c r="M627" s="325" t="s">
        <v>1602</v>
      </c>
      <c r="N627" s="289" t="s">
        <v>1603</v>
      </c>
      <c r="O627" s="20"/>
      <c r="P627" s="20"/>
      <c r="Q627" s="257">
        <f>[1]KURUMLAR!K685/4</f>
        <v>117000</v>
      </c>
      <c r="R627" s="103">
        <v>117000</v>
      </c>
      <c r="S627" s="103">
        <v>117000</v>
      </c>
      <c r="T627" s="103">
        <v>117000</v>
      </c>
    </row>
    <row r="628" spans="1:20" s="1" customFormat="1" ht="47.1" customHeight="1">
      <c r="A628" s="157">
        <v>626</v>
      </c>
      <c r="B628" s="142" t="s">
        <v>9</v>
      </c>
      <c r="C628" s="16" t="s">
        <v>688</v>
      </c>
      <c r="D628" s="177" t="s">
        <v>709</v>
      </c>
      <c r="E628" s="16" t="s">
        <v>710</v>
      </c>
      <c r="F628" s="16" t="s">
        <v>708</v>
      </c>
      <c r="G628" s="16">
        <v>2017</v>
      </c>
      <c r="H628" s="60">
        <v>2023</v>
      </c>
      <c r="I628" s="21">
        <v>60000000</v>
      </c>
      <c r="J628" s="21">
        <v>0</v>
      </c>
      <c r="K628" s="21">
        <v>6000000</v>
      </c>
      <c r="L628" s="20"/>
      <c r="M628" s="326"/>
      <c r="N628" s="290" t="s">
        <v>1604</v>
      </c>
      <c r="O628" s="20"/>
      <c r="P628" s="20"/>
      <c r="Q628" s="257">
        <f>[1]KURUMLAR!K686/4</f>
        <v>1500000</v>
      </c>
      <c r="R628" s="103">
        <v>1500000</v>
      </c>
      <c r="S628" s="103">
        <v>1500000</v>
      </c>
      <c r="T628" s="103">
        <v>1500000</v>
      </c>
    </row>
    <row r="629" spans="1:20" s="1" customFormat="1" ht="47.1" customHeight="1">
      <c r="A629" s="157">
        <v>627</v>
      </c>
      <c r="B629" s="142" t="s">
        <v>9</v>
      </c>
      <c r="C629" s="16" t="s">
        <v>688</v>
      </c>
      <c r="D629" s="177" t="s">
        <v>712</v>
      </c>
      <c r="E629" s="16" t="s">
        <v>713</v>
      </c>
      <c r="F629" s="16" t="s">
        <v>711</v>
      </c>
      <c r="G629" s="16">
        <v>2020</v>
      </c>
      <c r="H629" s="60">
        <v>2023</v>
      </c>
      <c r="I629" s="21">
        <v>30000000</v>
      </c>
      <c r="J629" s="21">
        <v>0</v>
      </c>
      <c r="K629" s="21">
        <v>100000</v>
      </c>
      <c r="L629" s="20"/>
      <c r="M629" s="326" t="s">
        <v>1467</v>
      </c>
      <c r="N629" s="290" t="s">
        <v>1605</v>
      </c>
      <c r="O629" s="20"/>
      <c r="P629" s="20"/>
      <c r="Q629" s="257">
        <f>[1]KURUMLAR!K687/4</f>
        <v>25000</v>
      </c>
      <c r="R629" s="103">
        <v>25000</v>
      </c>
      <c r="S629" s="103">
        <v>25000</v>
      </c>
      <c r="T629" s="103">
        <v>25000</v>
      </c>
    </row>
    <row r="630" spans="1:20" s="1" customFormat="1" ht="47.1" customHeight="1">
      <c r="A630" s="157">
        <v>628</v>
      </c>
      <c r="B630" s="142" t="s">
        <v>9</v>
      </c>
      <c r="C630" s="16" t="s">
        <v>688</v>
      </c>
      <c r="D630" s="177" t="s">
        <v>715</v>
      </c>
      <c r="E630" s="16" t="s">
        <v>716</v>
      </c>
      <c r="F630" s="16" t="s">
        <v>714</v>
      </c>
      <c r="G630" s="16">
        <v>2017</v>
      </c>
      <c r="H630" s="60">
        <v>2021</v>
      </c>
      <c r="I630" s="21">
        <v>12000000</v>
      </c>
      <c r="J630" s="21">
        <v>0</v>
      </c>
      <c r="K630" s="21">
        <v>1354000</v>
      </c>
      <c r="L630" s="20"/>
      <c r="M630" s="326" t="s">
        <v>1467</v>
      </c>
      <c r="N630" s="290" t="s">
        <v>1606</v>
      </c>
      <c r="O630" s="20"/>
      <c r="P630" s="20"/>
      <c r="Q630" s="257">
        <f>[1]KURUMLAR!K688/4</f>
        <v>338500</v>
      </c>
      <c r="R630" s="103">
        <v>338500</v>
      </c>
      <c r="S630" s="103">
        <v>338500</v>
      </c>
      <c r="T630" s="103">
        <v>338500</v>
      </c>
    </row>
    <row r="631" spans="1:20" s="1" customFormat="1" ht="47.1" customHeight="1">
      <c r="A631" s="154">
        <v>629</v>
      </c>
      <c r="B631" s="142" t="s">
        <v>9</v>
      </c>
      <c r="C631" s="16" t="s">
        <v>688</v>
      </c>
      <c r="D631" s="177" t="s">
        <v>718</v>
      </c>
      <c r="E631" s="16" t="s">
        <v>719</v>
      </c>
      <c r="F631" s="16" t="s">
        <v>717</v>
      </c>
      <c r="G631" s="16">
        <v>2020</v>
      </c>
      <c r="H631" s="60">
        <v>2023</v>
      </c>
      <c r="I631" s="21">
        <v>9000000</v>
      </c>
      <c r="J631" s="21">
        <v>0</v>
      </c>
      <c r="K631" s="21">
        <v>1000000</v>
      </c>
      <c r="L631" s="20"/>
      <c r="M631" s="326" t="s">
        <v>1602</v>
      </c>
      <c r="N631" s="291" t="s">
        <v>1607</v>
      </c>
      <c r="O631" s="20"/>
      <c r="P631" s="20"/>
      <c r="Q631" s="257">
        <f>[1]KURUMLAR!K689/4</f>
        <v>250000</v>
      </c>
      <c r="R631" s="103">
        <v>250000</v>
      </c>
      <c r="S631" s="103">
        <v>250000</v>
      </c>
      <c r="T631" s="103">
        <v>250000</v>
      </c>
    </row>
    <row r="632" spans="1:20" s="1" customFormat="1" ht="47.1" customHeight="1">
      <c r="A632" s="157">
        <v>630</v>
      </c>
      <c r="B632" s="142" t="s">
        <v>9</v>
      </c>
      <c r="C632" s="16" t="s">
        <v>688</v>
      </c>
      <c r="D632" s="177" t="s">
        <v>721</v>
      </c>
      <c r="E632" s="16" t="s">
        <v>722</v>
      </c>
      <c r="F632" s="16" t="s">
        <v>720</v>
      </c>
      <c r="G632" s="16">
        <v>2020</v>
      </c>
      <c r="H632" s="60">
        <v>2023</v>
      </c>
      <c r="I632" s="21">
        <v>7500000</v>
      </c>
      <c r="J632" s="21">
        <v>0</v>
      </c>
      <c r="K632" s="21">
        <v>1000000</v>
      </c>
      <c r="L632" s="20"/>
      <c r="M632" s="326" t="s">
        <v>1602</v>
      </c>
      <c r="N632" s="291" t="s">
        <v>1607</v>
      </c>
      <c r="O632" s="20"/>
      <c r="P632" s="20"/>
      <c r="Q632" s="257">
        <f>[1]KURUMLAR!K690/4</f>
        <v>250000</v>
      </c>
      <c r="R632" s="103">
        <v>250000</v>
      </c>
      <c r="S632" s="103">
        <v>250000</v>
      </c>
      <c r="T632" s="103">
        <v>250000</v>
      </c>
    </row>
    <row r="633" spans="1:20" s="1" customFormat="1" ht="47.1" customHeight="1">
      <c r="A633" s="157">
        <v>631</v>
      </c>
      <c r="B633" s="142" t="s">
        <v>9</v>
      </c>
      <c r="C633" s="16" t="s">
        <v>688</v>
      </c>
      <c r="D633" s="177" t="s">
        <v>724</v>
      </c>
      <c r="E633" s="16" t="s">
        <v>725</v>
      </c>
      <c r="F633" s="16" t="s">
        <v>723</v>
      </c>
      <c r="G633" s="16">
        <v>2020</v>
      </c>
      <c r="H633" s="60">
        <v>2020</v>
      </c>
      <c r="I633" s="21">
        <v>100000</v>
      </c>
      <c r="J633" s="21">
        <v>0</v>
      </c>
      <c r="K633" s="21">
        <v>100000</v>
      </c>
      <c r="L633" s="20"/>
      <c r="M633" s="326" t="s">
        <v>1467</v>
      </c>
      <c r="N633" s="290" t="s">
        <v>1608</v>
      </c>
      <c r="O633" s="20"/>
      <c r="P633" s="20"/>
      <c r="Q633" s="257">
        <f>[1]KURUMLAR!K691/4</f>
        <v>25000</v>
      </c>
      <c r="R633" s="103">
        <v>25000</v>
      </c>
      <c r="S633" s="103">
        <v>25000</v>
      </c>
      <c r="T633" s="103">
        <v>25000</v>
      </c>
    </row>
    <row r="634" spans="1:20" s="1" customFormat="1" ht="47.1" customHeight="1">
      <c r="A634" s="157">
        <v>632</v>
      </c>
      <c r="B634" s="142" t="s">
        <v>9</v>
      </c>
      <c r="C634" s="16" t="s">
        <v>688</v>
      </c>
      <c r="D634" s="177" t="s">
        <v>726</v>
      </c>
      <c r="E634" s="16" t="s">
        <v>727</v>
      </c>
      <c r="F634" s="16" t="s">
        <v>723</v>
      </c>
      <c r="G634" s="16">
        <v>2020</v>
      </c>
      <c r="H634" s="60">
        <v>2020</v>
      </c>
      <c r="I634" s="21">
        <v>2000</v>
      </c>
      <c r="J634" s="21">
        <v>0</v>
      </c>
      <c r="K634" s="21">
        <v>2000</v>
      </c>
      <c r="L634" s="20"/>
      <c r="M634" s="326" t="s">
        <v>1467</v>
      </c>
      <c r="N634" s="290" t="s">
        <v>1609</v>
      </c>
      <c r="O634" s="20"/>
      <c r="P634" s="20"/>
      <c r="Q634" s="257">
        <f>[1]KURUMLAR!K692/4</f>
        <v>500</v>
      </c>
      <c r="R634" s="103">
        <v>500</v>
      </c>
      <c r="S634" s="103">
        <v>500</v>
      </c>
      <c r="T634" s="103">
        <v>500</v>
      </c>
    </row>
    <row r="635" spans="1:20" s="1" customFormat="1" ht="47.1" customHeight="1">
      <c r="A635" s="154">
        <v>633</v>
      </c>
      <c r="B635" s="142" t="s">
        <v>9</v>
      </c>
      <c r="C635" s="16" t="s">
        <v>688</v>
      </c>
      <c r="D635" s="177" t="s">
        <v>724</v>
      </c>
      <c r="E635" s="16" t="s">
        <v>727</v>
      </c>
      <c r="F635" s="16" t="s">
        <v>723</v>
      </c>
      <c r="G635" s="16">
        <v>2020</v>
      </c>
      <c r="H635" s="60">
        <v>2020</v>
      </c>
      <c r="I635" s="21">
        <v>100000</v>
      </c>
      <c r="J635" s="21">
        <v>0</v>
      </c>
      <c r="K635" s="21">
        <v>100000</v>
      </c>
      <c r="L635" s="20"/>
      <c r="M635" s="326" t="s">
        <v>1467</v>
      </c>
      <c r="N635" s="290" t="s">
        <v>1610</v>
      </c>
      <c r="O635" s="20"/>
      <c r="P635" s="20"/>
      <c r="Q635" s="257">
        <f>[1]KURUMLAR!K693/4</f>
        <v>25000</v>
      </c>
      <c r="R635" s="103">
        <v>25000</v>
      </c>
      <c r="S635" s="103">
        <v>25000</v>
      </c>
      <c r="T635" s="103">
        <v>25000</v>
      </c>
    </row>
    <row r="636" spans="1:20" s="1" customFormat="1" ht="47.1" customHeight="1">
      <c r="A636" s="157">
        <v>634</v>
      </c>
      <c r="B636" s="142" t="s">
        <v>9</v>
      </c>
      <c r="C636" s="16" t="s">
        <v>688</v>
      </c>
      <c r="D636" s="177" t="s">
        <v>728</v>
      </c>
      <c r="E636" s="16" t="s">
        <v>729</v>
      </c>
      <c r="F636" s="16" t="s">
        <v>723</v>
      </c>
      <c r="G636" s="16">
        <v>2020</v>
      </c>
      <c r="H636" s="60">
        <v>2020</v>
      </c>
      <c r="I636" s="21">
        <v>30000</v>
      </c>
      <c r="J636" s="21">
        <v>0</v>
      </c>
      <c r="K636" s="21">
        <v>30000</v>
      </c>
      <c r="L636" s="20"/>
      <c r="M636" s="326" t="s">
        <v>1467</v>
      </c>
      <c r="N636" s="290" t="s">
        <v>1611</v>
      </c>
      <c r="O636" s="20"/>
      <c r="P636" s="20"/>
      <c r="Q636" s="257">
        <f>[1]KURUMLAR!K694/4</f>
        <v>7500</v>
      </c>
      <c r="R636" s="103">
        <v>7500</v>
      </c>
      <c r="S636" s="103">
        <v>7500</v>
      </c>
      <c r="T636" s="103">
        <v>7500</v>
      </c>
    </row>
    <row r="637" spans="1:20" s="1" customFormat="1" ht="47.1" customHeight="1">
      <c r="A637" s="157">
        <v>635</v>
      </c>
      <c r="B637" s="142" t="s">
        <v>9</v>
      </c>
      <c r="C637" s="16" t="s">
        <v>688</v>
      </c>
      <c r="D637" s="177" t="s">
        <v>726</v>
      </c>
      <c r="E637" s="16" t="s">
        <v>730</v>
      </c>
      <c r="F637" s="16" t="s">
        <v>723</v>
      </c>
      <c r="G637" s="16">
        <v>2020</v>
      </c>
      <c r="H637" s="60">
        <v>2020</v>
      </c>
      <c r="I637" s="21">
        <v>2000</v>
      </c>
      <c r="J637" s="21">
        <v>0</v>
      </c>
      <c r="K637" s="21">
        <v>2000</v>
      </c>
      <c r="L637" s="20"/>
      <c r="M637" s="326" t="s">
        <v>1467</v>
      </c>
      <c r="N637" s="291" t="s">
        <v>1612</v>
      </c>
      <c r="O637" s="20"/>
      <c r="P637" s="20"/>
      <c r="Q637" s="257">
        <f>[1]KURUMLAR!K695/4</f>
        <v>500</v>
      </c>
      <c r="R637" s="103">
        <v>500</v>
      </c>
      <c r="S637" s="103">
        <v>500</v>
      </c>
      <c r="T637" s="103">
        <v>500</v>
      </c>
    </row>
    <row r="638" spans="1:20" s="6" customFormat="1" ht="47.1" customHeight="1">
      <c r="A638" s="157">
        <v>636</v>
      </c>
      <c r="B638" s="142" t="s">
        <v>319</v>
      </c>
      <c r="C638" s="20" t="s">
        <v>75</v>
      </c>
      <c r="D638" s="183" t="s">
        <v>1243</v>
      </c>
      <c r="E638" s="66" t="s">
        <v>870</v>
      </c>
      <c r="F638" s="17" t="s">
        <v>1244</v>
      </c>
      <c r="G638" s="54">
        <v>43886</v>
      </c>
      <c r="H638" s="54">
        <v>44056</v>
      </c>
      <c r="I638" s="68">
        <v>3650000</v>
      </c>
      <c r="J638" s="117">
        <v>202940</v>
      </c>
      <c r="K638" s="146"/>
      <c r="L638" s="146"/>
      <c r="M638" s="259"/>
      <c r="N638" s="259"/>
      <c r="O638" s="259"/>
      <c r="P638" s="259"/>
      <c r="Q638" s="257" t="e">
        <f>[1]KURUMLAR!K289/4</f>
        <v>#REF!</v>
      </c>
      <c r="R638" s="35">
        <v>0</v>
      </c>
      <c r="S638" s="35">
        <v>0</v>
      </c>
      <c r="T638" s="35">
        <v>0</v>
      </c>
    </row>
    <row r="639" spans="1:20" s="6" customFormat="1" ht="47.1" customHeight="1">
      <c r="A639" s="154">
        <v>637</v>
      </c>
      <c r="B639" s="142" t="s">
        <v>319</v>
      </c>
      <c r="C639" s="20" t="s">
        <v>75</v>
      </c>
      <c r="D639" s="183" t="s">
        <v>1245</v>
      </c>
      <c r="E639" s="66" t="s">
        <v>814</v>
      </c>
      <c r="F639" s="17" t="s">
        <v>1244</v>
      </c>
      <c r="G639" s="54">
        <v>43886</v>
      </c>
      <c r="H639" s="54">
        <v>44056</v>
      </c>
      <c r="I639" s="68">
        <v>1600000</v>
      </c>
      <c r="J639" s="117">
        <v>470240</v>
      </c>
      <c r="K639" s="146"/>
      <c r="L639" s="146"/>
      <c r="M639" s="259"/>
      <c r="N639" s="259"/>
      <c r="O639" s="259"/>
      <c r="P639" s="259"/>
      <c r="Q639" s="257" t="e">
        <f>[1]KURUMLAR!K290/4</f>
        <v>#REF!</v>
      </c>
      <c r="R639" s="35">
        <v>0</v>
      </c>
      <c r="S639" s="35">
        <v>0</v>
      </c>
      <c r="T639" s="35">
        <v>0</v>
      </c>
    </row>
    <row r="640" spans="1:20" s="6" customFormat="1" ht="47.1" customHeight="1">
      <c r="A640" s="157">
        <v>638</v>
      </c>
      <c r="B640" s="142" t="s">
        <v>319</v>
      </c>
      <c r="C640" s="20" t="s">
        <v>75</v>
      </c>
      <c r="D640" s="183" t="s">
        <v>1246</v>
      </c>
      <c r="E640" s="66" t="s">
        <v>814</v>
      </c>
      <c r="F640" s="17" t="s">
        <v>1244</v>
      </c>
      <c r="G640" s="54">
        <v>43886</v>
      </c>
      <c r="H640" s="54">
        <v>44056</v>
      </c>
      <c r="I640" s="68">
        <v>3250000</v>
      </c>
      <c r="J640" s="117">
        <v>207150</v>
      </c>
      <c r="K640" s="146"/>
      <c r="L640" s="146"/>
      <c r="M640" s="259"/>
      <c r="N640" s="259"/>
      <c r="O640" s="259"/>
      <c r="P640" s="259"/>
      <c r="Q640" s="257" t="e">
        <f>[1]KURUMLAR!K291/4</f>
        <v>#REF!</v>
      </c>
      <c r="R640" s="35">
        <v>0</v>
      </c>
      <c r="S640" s="35">
        <v>0</v>
      </c>
      <c r="T640" s="35">
        <v>0</v>
      </c>
    </row>
    <row r="641" spans="1:20" s="6" customFormat="1" ht="47.1" customHeight="1">
      <c r="A641" s="157">
        <v>639</v>
      </c>
      <c r="B641" s="142" t="s">
        <v>319</v>
      </c>
      <c r="C641" s="20" t="s">
        <v>75</v>
      </c>
      <c r="D641" s="183" t="s">
        <v>1247</v>
      </c>
      <c r="E641" s="66" t="s">
        <v>22</v>
      </c>
      <c r="F641" s="17" t="s">
        <v>1244</v>
      </c>
      <c r="G641" s="54">
        <v>43886</v>
      </c>
      <c r="H641" s="54">
        <v>44056</v>
      </c>
      <c r="I641" s="68">
        <v>3240000</v>
      </c>
      <c r="J641" s="117">
        <v>424116</v>
      </c>
      <c r="K641" s="146"/>
      <c r="L641" s="146"/>
      <c r="M641" s="259"/>
      <c r="N641" s="259"/>
      <c r="O641" s="259"/>
      <c r="P641" s="259"/>
      <c r="Q641" s="257" t="e">
        <f>[1]KURUMLAR!K292/4</f>
        <v>#REF!</v>
      </c>
      <c r="R641" s="35">
        <v>0</v>
      </c>
      <c r="S641" s="35">
        <v>0</v>
      </c>
      <c r="T641" s="35">
        <v>0</v>
      </c>
    </row>
    <row r="642" spans="1:20" s="6" customFormat="1" ht="47.1" customHeight="1">
      <c r="A642" s="157">
        <v>640</v>
      </c>
      <c r="B642" s="142" t="s">
        <v>319</v>
      </c>
      <c r="C642" s="20" t="s">
        <v>75</v>
      </c>
      <c r="D642" s="175" t="s">
        <v>295</v>
      </c>
      <c r="E642" s="66" t="s">
        <v>35</v>
      </c>
      <c r="F642" s="17" t="s">
        <v>296</v>
      </c>
      <c r="G642" s="255">
        <v>43108</v>
      </c>
      <c r="H642" s="255">
        <v>43870</v>
      </c>
      <c r="I642" s="68">
        <v>15200000</v>
      </c>
      <c r="J642" s="117">
        <v>6779736.29</v>
      </c>
      <c r="K642" s="147"/>
      <c r="L642" s="327"/>
      <c r="M642" s="259"/>
      <c r="N642" s="259"/>
      <c r="O642" s="259"/>
      <c r="P642" s="259"/>
      <c r="Q642" s="257" t="e">
        <f>[1]KURUMLAR!K293/4</f>
        <v>#REF!</v>
      </c>
      <c r="R642" s="35">
        <v>0</v>
      </c>
      <c r="S642" s="35">
        <v>0</v>
      </c>
      <c r="T642" s="35">
        <v>0</v>
      </c>
    </row>
    <row r="643" spans="1:20" s="6" customFormat="1" ht="47.1" customHeight="1">
      <c r="A643" s="154">
        <v>641</v>
      </c>
      <c r="B643" s="142" t="s">
        <v>319</v>
      </c>
      <c r="C643" s="20" t="s">
        <v>75</v>
      </c>
      <c r="D643" s="175" t="s">
        <v>300</v>
      </c>
      <c r="E643" s="66" t="s">
        <v>36</v>
      </c>
      <c r="F643" s="17" t="s">
        <v>296</v>
      </c>
      <c r="G643" s="255">
        <v>43059</v>
      </c>
      <c r="H643" s="255">
        <v>44030</v>
      </c>
      <c r="I643" s="68">
        <v>4000000</v>
      </c>
      <c r="J643" s="117">
        <v>3873200</v>
      </c>
      <c r="K643" s="147"/>
      <c r="L643" s="327"/>
      <c r="M643" s="259"/>
      <c r="N643" s="259"/>
      <c r="O643" s="259"/>
      <c r="P643" s="259"/>
      <c r="Q643" s="257" t="e">
        <f>[1]KURUMLAR!K294/4</f>
        <v>#REF!</v>
      </c>
      <c r="R643" s="35">
        <v>0</v>
      </c>
      <c r="S643" s="35">
        <v>0</v>
      </c>
      <c r="T643" s="35">
        <v>0</v>
      </c>
    </row>
    <row r="644" spans="1:20" s="6" customFormat="1" ht="47.1" customHeight="1">
      <c r="A644" s="157">
        <v>642</v>
      </c>
      <c r="B644" s="142" t="s">
        <v>319</v>
      </c>
      <c r="C644" s="20" t="s">
        <v>75</v>
      </c>
      <c r="D644" s="183" t="s">
        <v>301</v>
      </c>
      <c r="E644" s="66" t="s">
        <v>22</v>
      </c>
      <c r="F644" s="17" t="s">
        <v>296</v>
      </c>
      <c r="G644" s="255">
        <v>43115</v>
      </c>
      <c r="H644" s="255">
        <v>43961</v>
      </c>
      <c r="I644" s="68">
        <v>21747000</v>
      </c>
      <c r="J644" s="117">
        <v>17553915.370035</v>
      </c>
      <c r="K644" s="147"/>
      <c r="L644" s="327"/>
      <c r="M644" s="259"/>
      <c r="N644" s="259"/>
      <c r="O644" s="259"/>
      <c r="P644" s="259"/>
      <c r="Q644" s="257" t="e">
        <f>[1]KURUMLAR!K295/4</f>
        <v>#REF!</v>
      </c>
      <c r="R644" s="35">
        <v>0</v>
      </c>
      <c r="S644" s="35">
        <v>0</v>
      </c>
      <c r="T644" s="35">
        <v>0</v>
      </c>
    </row>
    <row r="645" spans="1:20" s="6" customFormat="1" ht="47.1" customHeight="1">
      <c r="A645" s="157">
        <v>643</v>
      </c>
      <c r="B645" s="142" t="s">
        <v>319</v>
      </c>
      <c r="C645" s="20" t="s">
        <v>75</v>
      </c>
      <c r="D645" s="183" t="s">
        <v>302</v>
      </c>
      <c r="E645" s="66" t="s">
        <v>810</v>
      </c>
      <c r="F645" s="17" t="s">
        <v>296</v>
      </c>
      <c r="G645" s="255">
        <v>43480</v>
      </c>
      <c r="H645" s="255">
        <v>43960</v>
      </c>
      <c r="I645" s="68">
        <v>29828000</v>
      </c>
      <c r="J645" s="117">
        <v>22672262.800000001</v>
      </c>
      <c r="K645" s="147"/>
      <c r="L645" s="327"/>
      <c r="M645" s="259"/>
      <c r="N645" s="259"/>
      <c r="O645" s="259"/>
      <c r="P645" s="259"/>
      <c r="Q645" s="257" t="e">
        <f>[1]KURUMLAR!K296/4</f>
        <v>#REF!</v>
      </c>
      <c r="R645" s="35">
        <v>0</v>
      </c>
      <c r="S645" s="35">
        <v>0</v>
      </c>
      <c r="T645" s="35">
        <v>0</v>
      </c>
    </row>
    <row r="646" spans="1:20" s="6" customFormat="1" ht="47.1" customHeight="1">
      <c r="A646" s="157">
        <v>644</v>
      </c>
      <c r="B646" s="142" t="s">
        <v>319</v>
      </c>
      <c r="C646" s="20" t="s">
        <v>75</v>
      </c>
      <c r="D646" s="183" t="s">
        <v>303</v>
      </c>
      <c r="E646" s="66" t="s">
        <v>1248</v>
      </c>
      <c r="F646" s="17" t="s">
        <v>296</v>
      </c>
      <c r="G646" s="255">
        <v>43480</v>
      </c>
      <c r="H646" s="255">
        <v>44020</v>
      </c>
      <c r="I646" s="68">
        <v>41228000</v>
      </c>
      <c r="J646" s="117">
        <v>11729365.999999998</v>
      </c>
      <c r="K646" s="147"/>
      <c r="L646" s="327"/>
      <c r="M646" s="259"/>
      <c r="N646" s="259"/>
      <c r="O646" s="259"/>
      <c r="P646" s="259"/>
      <c r="Q646" s="257" t="e">
        <f>[1]KURUMLAR!K297/4</f>
        <v>#REF!</v>
      </c>
      <c r="R646" s="35">
        <v>0</v>
      </c>
      <c r="S646" s="35">
        <v>0</v>
      </c>
      <c r="T646" s="35">
        <v>0</v>
      </c>
    </row>
    <row r="647" spans="1:20" s="6" customFormat="1" ht="47.1" customHeight="1">
      <c r="A647" s="154">
        <v>645</v>
      </c>
      <c r="B647" s="142" t="s">
        <v>319</v>
      </c>
      <c r="C647" s="20" t="s">
        <v>75</v>
      </c>
      <c r="D647" s="183" t="s">
        <v>304</v>
      </c>
      <c r="E647" s="66" t="s">
        <v>870</v>
      </c>
      <c r="F647" s="17" t="s">
        <v>296</v>
      </c>
      <c r="G647" s="255">
        <v>43479</v>
      </c>
      <c r="H647" s="255">
        <v>43899</v>
      </c>
      <c r="I647" s="68">
        <v>9260000</v>
      </c>
      <c r="J647" s="117">
        <v>1223274.9342231087</v>
      </c>
      <c r="K647" s="147"/>
      <c r="L647" s="327"/>
      <c r="M647" s="259"/>
      <c r="N647" s="259"/>
      <c r="O647" s="259"/>
      <c r="P647" s="259"/>
      <c r="Q647" s="257" t="e">
        <f>[1]KURUMLAR!K298/4</f>
        <v>#REF!</v>
      </c>
      <c r="R647" s="35">
        <v>0</v>
      </c>
      <c r="S647" s="35">
        <v>0</v>
      </c>
      <c r="T647" s="35">
        <v>0</v>
      </c>
    </row>
    <row r="648" spans="1:20" s="6" customFormat="1" ht="47.1" customHeight="1">
      <c r="A648" s="157">
        <v>646</v>
      </c>
      <c r="B648" s="142" t="s">
        <v>319</v>
      </c>
      <c r="C648" s="20" t="s">
        <v>75</v>
      </c>
      <c r="D648" s="183" t="s">
        <v>305</v>
      </c>
      <c r="E648" s="66" t="s">
        <v>814</v>
      </c>
      <c r="F648" s="17" t="s">
        <v>296</v>
      </c>
      <c r="G648" s="255">
        <v>43479</v>
      </c>
      <c r="H648" s="255">
        <v>43899</v>
      </c>
      <c r="I648" s="68">
        <v>10760000</v>
      </c>
      <c r="J648" s="117">
        <v>2542099.0491611552</v>
      </c>
      <c r="K648" s="147"/>
      <c r="L648" s="327"/>
      <c r="M648" s="259"/>
      <c r="N648" s="259"/>
      <c r="O648" s="259"/>
      <c r="P648" s="259"/>
      <c r="Q648" s="257" t="e">
        <f>[1]KURUMLAR!K299/4</f>
        <v>#REF!</v>
      </c>
      <c r="R648" s="35">
        <v>0</v>
      </c>
      <c r="S648" s="35">
        <v>0</v>
      </c>
      <c r="T648" s="35">
        <v>0</v>
      </c>
    </row>
    <row r="649" spans="1:20" s="6" customFormat="1" ht="47.1" customHeight="1">
      <c r="A649" s="157">
        <v>647</v>
      </c>
      <c r="B649" s="142" t="s">
        <v>319</v>
      </c>
      <c r="C649" s="20" t="s">
        <v>75</v>
      </c>
      <c r="D649" s="183" t="s">
        <v>306</v>
      </c>
      <c r="E649" s="66" t="s">
        <v>1249</v>
      </c>
      <c r="F649" s="17" t="s">
        <v>296</v>
      </c>
      <c r="G649" s="255">
        <v>43479</v>
      </c>
      <c r="H649" s="255">
        <v>43959</v>
      </c>
      <c r="I649" s="68">
        <v>27730000</v>
      </c>
      <c r="J649" s="117">
        <v>10827199.510510843</v>
      </c>
      <c r="K649" s="147"/>
      <c r="L649" s="327"/>
      <c r="M649" s="259"/>
      <c r="N649" s="259"/>
      <c r="O649" s="259"/>
      <c r="P649" s="259"/>
      <c r="Q649" s="257" t="e">
        <f>[1]KURUMLAR!K300/4</f>
        <v>#REF!</v>
      </c>
      <c r="R649" s="35">
        <v>0</v>
      </c>
      <c r="S649" s="35">
        <v>0</v>
      </c>
      <c r="T649" s="35">
        <v>0</v>
      </c>
    </row>
    <row r="650" spans="1:20" s="6" customFormat="1" ht="47.1" customHeight="1">
      <c r="A650" s="157">
        <v>648</v>
      </c>
      <c r="B650" s="142" t="s">
        <v>319</v>
      </c>
      <c r="C650" s="20" t="s">
        <v>75</v>
      </c>
      <c r="D650" s="183" t="s">
        <v>307</v>
      </c>
      <c r="E650" s="66" t="s">
        <v>46</v>
      </c>
      <c r="F650" s="17" t="s">
        <v>296</v>
      </c>
      <c r="G650" s="255">
        <v>43479</v>
      </c>
      <c r="H650" s="255">
        <v>43959</v>
      </c>
      <c r="I650" s="68">
        <v>19270000</v>
      </c>
      <c r="J650" s="117">
        <v>9868878.5504059438</v>
      </c>
      <c r="K650" s="147"/>
      <c r="L650" s="327"/>
      <c r="M650" s="259"/>
      <c r="N650" s="259"/>
      <c r="O650" s="259"/>
      <c r="P650" s="259"/>
      <c r="Q650" s="257" t="e">
        <f>[1]KURUMLAR!K301/4</f>
        <v>#REF!</v>
      </c>
      <c r="R650" s="35">
        <v>0</v>
      </c>
      <c r="S650" s="35">
        <v>0</v>
      </c>
      <c r="T650" s="35">
        <v>0</v>
      </c>
    </row>
    <row r="651" spans="1:20" s="6" customFormat="1" ht="47.1" customHeight="1">
      <c r="A651" s="154">
        <v>649</v>
      </c>
      <c r="B651" s="142" t="s">
        <v>319</v>
      </c>
      <c r="C651" s="20" t="s">
        <v>75</v>
      </c>
      <c r="D651" s="175" t="s">
        <v>308</v>
      </c>
      <c r="E651" s="66" t="s">
        <v>474</v>
      </c>
      <c r="F651" s="17" t="s">
        <v>296</v>
      </c>
      <c r="G651" s="255">
        <v>43479</v>
      </c>
      <c r="H651" s="255">
        <v>43959</v>
      </c>
      <c r="I651" s="68">
        <v>19910000</v>
      </c>
      <c r="J651" s="117">
        <v>6719220.6520857727</v>
      </c>
      <c r="K651" s="147"/>
      <c r="L651" s="327"/>
      <c r="M651" s="259"/>
      <c r="N651" s="259"/>
      <c r="O651" s="259"/>
      <c r="P651" s="259"/>
      <c r="Q651" s="257" t="e">
        <f>[1]KURUMLAR!K302/4</f>
        <v>#REF!</v>
      </c>
      <c r="R651" s="35">
        <v>0</v>
      </c>
      <c r="S651" s="35">
        <v>0</v>
      </c>
      <c r="T651" s="35">
        <v>0</v>
      </c>
    </row>
    <row r="652" spans="1:20" s="6" customFormat="1" ht="47.1" customHeight="1">
      <c r="A652" s="157">
        <v>650</v>
      </c>
      <c r="B652" s="142" t="s">
        <v>319</v>
      </c>
      <c r="C652" s="20" t="s">
        <v>75</v>
      </c>
      <c r="D652" s="175" t="s">
        <v>309</v>
      </c>
      <c r="E652" s="66" t="s">
        <v>32</v>
      </c>
      <c r="F652" s="17" t="s">
        <v>296</v>
      </c>
      <c r="G652" s="255">
        <v>43479</v>
      </c>
      <c r="H652" s="255">
        <v>43959</v>
      </c>
      <c r="I652" s="68">
        <v>15500000</v>
      </c>
      <c r="J652" s="117">
        <v>4994004.1327555059</v>
      </c>
      <c r="K652" s="147"/>
      <c r="L652" s="327"/>
      <c r="M652" s="259"/>
      <c r="N652" s="259"/>
      <c r="O652" s="259"/>
      <c r="P652" s="259"/>
      <c r="Q652" s="257" t="e">
        <f>[1]KURUMLAR!K303/4</f>
        <v>#REF!</v>
      </c>
      <c r="R652" s="35">
        <v>0</v>
      </c>
      <c r="S652" s="35">
        <v>0</v>
      </c>
      <c r="T652" s="35">
        <v>0</v>
      </c>
    </row>
    <row r="653" spans="1:20" s="6" customFormat="1" ht="47.1" customHeight="1">
      <c r="A653" s="157">
        <v>651</v>
      </c>
      <c r="B653" s="142" t="s">
        <v>319</v>
      </c>
      <c r="C653" s="20" t="s">
        <v>75</v>
      </c>
      <c r="D653" s="183" t="s">
        <v>310</v>
      </c>
      <c r="E653" s="66" t="s">
        <v>1250</v>
      </c>
      <c r="F653" s="17" t="s">
        <v>296</v>
      </c>
      <c r="G653" s="255">
        <v>43510</v>
      </c>
      <c r="H653" s="255">
        <v>43930</v>
      </c>
      <c r="I653" s="68">
        <v>23056345.440000001</v>
      </c>
      <c r="J653" s="117">
        <v>15692148.407</v>
      </c>
      <c r="K653" s="147"/>
      <c r="L653" s="327"/>
      <c r="M653" s="259"/>
      <c r="N653" s="259"/>
      <c r="O653" s="259"/>
      <c r="P653" s="259"/>
      <c r="Q653" s="257" t="e">
        <f>[1]KURUMLAR!K304/4</f>
        <v>#REF!</v>
      </c>
      <c r="R653" s="35">
        <v>0</v>
      </c>
      <c r="S653" s="35">
        <v>0</v>
      </c>
      <c r="T653" s="35">
        <v>0</v>
      </c>
    </row>
    <row r="654" spans="1:20" s="6" customFormat="1" ht="47.1" customHeight="1">
      <c r="A654" s="157">
        <v>652</v>
      </c>
      <c r="B654" s="142" t="s">
        <v>319</v>
      </c>
      <c r="C654" s="20" t="s">
        <v>75</v>
      </c>
      <c r="D654" s="183" t="s">
        <v>311</v>
      </c>
      <c r="E654" s="66" t="s">
        <v>1232</v>
      </c>
      <c r="F654" s="17" t="s">
        <v>296</v>
      </c>
      <c r="G654" s="255">
        <v>43510</v>
      </c>
      <c r="H654" s="255">
        <v>43930</v>
      </c>
      <c r="I654" s="68">
        <v>13449534.84</v>
      </c>
      <c r="J654" s="117">
        <v>9374325.7834799998</v>
      </c>
      <c r="K654" s="147"/>
      <c r="L654" s="327"/>
      <c r="M654" s="259"/>
      <c r="N654" s="259"/>
      <c r="O654" s="259"/>
      <c r="P654" s="259"/>
      <c r="Q654" s="257" t="e">
        <f>[1]KURUMLAR!K305/4</f>
        <v>#REF!</v>
      </c>
      <c r="R654" s="35">
        <v>0</v>
      </c>
      <c r="S654" s="35">
        <v>0</v>
      </c>
      <c r="T654" s="35">
        <v>0</v>
      </c>
    </row>
    <row r="655" spans="1:20" s="6" customFormat="1" ht="47.1" customHeight="1">
      <c r="A655" s="154">
        <v>653</v>
      </c>
      <c r="B655" s="142" t="s">
        <v>319</v>
      </c>
      <c r="C655" s="20" t="s">
        <v>75</v>
      </c>
      <c r="D655" s="183" t="s">
        <v>312</v>
      </c>
      <c r="E655" s="66" t="s">
        <v>809</v>
      </c>
      <c r="F655" s="17" t="s">
        <v>296</v>
      </c>
      <c r="G655" s="255">
        <v>43510</v>
      </c>
      <c r="H655" s="255">
        <v>43930</v>
      </c>
      <c r="I655" s="68">
        <v>11528172.720000001</v>
      </c>
      <c r="J655" s="117">
        <v>3230193.9961440004</v>
      </c>
      <c r="K655" s="147"/>
      <c r="L655" s="327"/>
      <c r="M655" s="259"/>
      <c r="N655" s="259"/>
      <c r="O655" s="259"/>
      <c r="P655" s="259"/>
      <c r="Q655" s="257" t="e">
        <f>[1]KURUMLAR!K306/4</f>
        <v>#REF!</v>
      </c>
      <c r="R655" s="35">
        <v>0</v>
      </c>
      <c r="S655" s="35">
        <v>0</v>
      </c>
      <c r="T655" s="35">
        <v>0</v>
      </c>
    </row>
    <row r="656" spans="1:20" s="6" customFormat="1" ht="47.1" customHeight="1">
      <c r="A656" s="157">
        <v>654</v>
      </c>
      <c r="B656" s="142" t="s">
        <v>319</v>
      </c>
      <c r="C656" s="20" t="s">
        <v>75</v>
      </c>
      <c r="D656" s="183" t="s">
        <v>313</v>
      </c>
      <c r="E656" s="66" t="s">
        <v>32</v>
      </c>
      <c r="F656" s="17" t="s">
        <v>296</v>
      </c>
      <c r="G656" s="255">
        <v>43510</v>
      </c>
      <c r="H656" s="255">
        <v>43930</v>
      </c>
      <c r="I656" s="68">
        <v>22510000</v>
      </c>
      <c r="J656" s="117">
        <v>17735550.521545544</v>
      </c>
      <c r="K656" s="147"/>
      <c r="L656" s="327"/>
      <c r="M656" s="259"/>
      <c r="N656" s="259"/>
      <c r="O656" s="259"/>
      <c r="P656" s="259"/>
      <c r="Q656" s="257" t="e">
        <f>[1]KURUMLAR!K307/4</f>
        <v>#REF!</v>
      </c>
      <c r="R656" s="35">
        <v>0</v>
      </c>
      <c r="S656" s="35">
        <v>0</v>
      </c>
      <c r="T656" s="35">
        <v>0</v>
      </c>
    </row>
    <row r="657" spans="1:20" s="6" customFormat="1" ht="47.1" customHeight="1">
      <c r="A657" s="157">
        <v>655</v>
      </c>
      <c r="B657" s="142" t="s">
        <v>319</v>
      </c>
      <c r="C657" s="20" t="s">
        <v>75</v>
      </c>
      <c r="D657" s="183" t="s">
        <v>314</v>
      </c>
      <c r="E657" s="66" t="s">
        <v>1251</v>
      </c>
      <c r="F657" s="17" t="s">
        <v>296</v>
      </c>
      <c r="G657" s="255">
        <v>43510</v>
      </c>
      <c r="H657" s="255">
        <v>43930</v>
      </c>
      <c r="I657" s="68">
        <v>10500000</v>
      </c>
      <c r="J657" s="117">
        <v>7864155.4400000004</v>
      </c>
      <c r="K657" s="147"/>
      <c r="L657" s="327"/>
      <c r="M657" s="259"/>
      <c r="N657" s="259"/>
      <c r="O657" s="259"/>
      <c r="P657" s="259"/>
      <c r="Q657" s="257" t="e">
        <f>[1]KURUMLAR!K308/4</f>
        <v>#REF!</v>
      </c>
      <c r="R657" s="35">
        <v>0</v>
      </c>
      <c r="S657" s="35">
        <v>0</v>
      </c>
      <c r="T657" s="35">
        <v>0</v>
      </c>
    </row>
    <row r="658" spans="1:20" s="6" customFormat="1" ht="47.1" customHeight="1">
      <c r="A658" s="157">
        <v>656</v>
      </c>
      <c r="B658" s="142" t="s">
        <v>319</v>
      </c>
      <c r="C658" s="20" t="s">
        <v>75</v>
      </c>
      <c r="D658" s="183" t="s">
        <v>299</v>
      </c>
      <c r="E658" s="66" t="s">
        <v>1251</v>
      </c>
      <c r="F658" s="17" t="s">
        <v>296</v>
      </c>
      <c r="G658" s="255">
        <v>43510</v>
      </c>
      <c r="H658" s="255">
        <v>43930</v>
      </c>
      <c r="I658" s="68">
        <v>9650000</v>
      </c>
      <c r="J658" s="117">
        <v>4895722.66</v>
      </c>
      <c r="K658" s="147"/>
      <c r="L658" s="327"/>
      <c r="M658" s="259"/>
      <c r="N658" s="259"/>
      <c r="O658" s="259"/>
      <c r="P658" s="259"/>
      <c r="Q658" s="257" t="e">
        <f>[1]KURUMLAR!K309/4</f>
        <v>#REF!</v>
      </c>
      <c r="R658" s="35">
        <v>0</v>
      </c>
      <c r="S658" s="35">
        <v>0</v>
      </c>
      <c r="T658" s="35">
        <v>0</v>
      </c>
    </row>
    <row r="659" spans="1:20" s="6" customFormat="1" ht="47.1" customHeight="1">
      <c r="A659" s="154">
        <v>657</v>
      </c>
      <c r="B659" s="142" t="s">
        <v>319</v>
      </c>
      <c r="C659" s="20" t="s">
        <v>75</v>
      </c>
      <c r="D659" s="183" t="s">
        <v>315</v>
      </c>
      <c r="E659" s="66" t="s">
        <v>1251</v>
      </c>
      <c r="F659" s="17" t="s">
        <v>298</v>
      </c>
      <c r="G659" s="255">
        <v>43558</v>
      </c>
      <c r="H659" s="255">
        <v>43918</v>
      </c>
      <c r="I659" s="68">
        <v>7917000</v>
      </c>
      <c r="J659" s="117">
        <v>5168217.6000000006</v>
      </c>
      <c r="K659" s="147"/>
      <c r="L659" s="327"/>
      <c r="M659" s="259"/>
      <c r="N659" s="259"/>
      <c r="O659" s="259"/>
      <c r="P659" s="259"/>
      <c r="Q659" s="257" t="e">
        <f>[1]KURUMLAR!K310/4</f>
        <v>#REF!</v>
      </c>
      <c r="R659" s="35">
        <v>0</v>
      </c>
      <c r="S659" s="35">
        <v>0</v>
      </c>
      <c r="T659" s="35">
        <v>0</v>
      </c>
    </row>
    <row r="660" spans="1:20" s="6" customFormat="1" ht="47.1" customHeight="1">
      <c r="A660" s="157">
        <v>658</v>
      </c>
      <c r="B660" s="142" t="s">
        <v>319</v>
      </c>
      <c r="C660" s="20" t="s">
        <v>75</v>
      </c>
      <c r="D660" s="183" t="s">
        <v>316</v>
      </c>
      <c r="E660" s="66" t="s">
        <v>25</v>
      </c>
      <c r="F660" s="17" t="s">
        <v>298</v>
      </c>
      <c r="G660" s="255">
        <v>43558</v>
      </c>
      <c r="H660" s="255">
        <v>43918</v>
      </c>
      <c r="I660" s="68">
        <v>17000000</v>
      </c>
      <c r="J660" s="117">
        <v>11281200</v>
      </c>
      <c r="K660" s="147"/>
      <c r="L660" s="327"/>
      <c r="M660" s="259"/>
      <c r="N660" s="259"/>
      <c r="O660" s="259"/>
      <c r="P660" s="259"/>
      <c r="Q660" s="257" t="e">
        <f>[1]KURUMLAR!K311/4</f>
        <v>#REF!</v>
      </c>
      <c r="R660" s="35">
        <v>0</v>
      </c>
      <c r="S660" s="35">
        <v>0</v>
      </c>
      <c r="T660" s="35">
        <v>0</v>
      </c>
    </row>
    <row r="661" spans="1:20" s="6" customFormat="1" ht="47.1" customHeight="1">
      <c r="A661" s="157">
        <v>659</v>
      </c>
      <c r="B661" s="142" t="s">
        <v>319</v>
      </c>
      <c r="C661" s="20" t="s">
        <v>75</v>
      </c>
      <c r="D661" s="183" t="s">
        <v>317</v>
      </c>
      <c r="E661" s="66" t="s">
        <v>1252</v>
      </c>
      <c r="F661" s="17" t="s">
        <v>296</v>
      </c>
      <c r="G661" s="255">
        <v>43537</v>
      </c>
      <c r="H661" s="255">
        <v>43987</v>
      </c>
      <c r="I661" s="68">
        <v>24353000</v>
      </c>
      <c r="J661" s="117">
        <v>7169523.2000000002</v>
      </c>
      <c r="K661" s="147"/>
      <c r="L661" s="327"/>
      <c r="M661" s="259"/>
      <c r="N661" s="259"/>
      <c r="O661" s="259"/>
      <c r="P661" s="259"/>
      <c r="Q661" s="257" t="e">
        <f>[1]KURUMLAR!K312/4</f>
        <v>#REF!</v>
      </c>
      <c r="R661" s="35">
        <v>0</v>
      </c>
      <c r="S661" s="35">
        <v>0</v>
      </c>
      <c r="T661" s="35">
        <v>0</v>
      </c>
    </row>
    <row r="662" spans="1:20" s="6" customFormat="1" ht="47.1" customHeight="1">
      <c r="A662" s="157">
        <v>660</v>
      </c>
      <c r="B662" s="142" t="s">
        <v>319</v>
      </c>
      <c r="C662" s="20" t="s">
        <v>75</v>
      </c>
      <c r="D662" s="183" t="s">
        <v>1253</v>
      </c>
      <c r="E662" s="66" t="s">
        <v>36</v>
      </c>
      <c r="F662" s="17" t="s">
        <v>296</v>
      </c>
      <c r="G662" s="255">
        <v>43655</v>
      </c>
      <c r="H662" s="255">
        <v>44075</v>
      </c>
      <c r="I662" s="68">
        <v>10240000</v>
      </c>
      <c r="J662" s="117">
        <v>5005312</v>
      </c>
      <c r="K662" s="328"/>
      <c r="L662" s="329"/>
      <c r="M662" s="259"/>
      <c r="N662" s="259"/>
      <c r="O662" s="259"/>
      <c r="P662" s="259"/>
      <c r="Q662" s="257" t="e">
        <f>[1]KURUMLAR!K313/4</f>
        <v>#REF!</v>
      </c>
      <c r="R662" s="35">
        <v>0</v>
      </c>
      <c r="S662" s="35">
        <v>0</v>
      </c>
      <c r="T662" s="35">
        <v>0</v>
      </c>
    </row>
    <row r="663" spans="1:20" s="6" customFormat="1" ht="47.1" customHeight="1">
      <c r="A663" s="154">
        <v>661</v>
      </c>
      <c r="B663" s="142" t="s">
        <v>319</v>
      </c>
      <c r="C663" s="20" t="s">
        <v>75</v>
      </c>
      <c r="D663" s="183" t="s">
        <v>1254</v>
      </c>
      <c r="E663" s="66" t="s">
        <v>814</v>
      </c>
      <c r="F663" s="17" t="s">
        <v>296</v>
      </c>
      <c r="G663" s="255">
        <v>43655</v>
      </c>
      <c r="H663" s="255">
        <v>44015</v>
      </c>
      <c r="I663" s="68">
        <v>11123000</v>
      </c>
      <c r="J663" s="117">
        <v>6924067.5000000009</v>
      </c>
      <c r="K663" s="328"/>
      <c r="L663" s="329"/>
      <c r="M663" s="259"/>
      <c r="N663" s="259"/>
      <c r="O663" s="259"/>
      <c r="P663" s="259"/>
      <c r="Q663" s="257" t="e">
        <f>[1]KURUMLAR!K314/4</f>
        <v>#REF!</v>
      </c>
      <c r="R663" s="35">
        <v>0</v>
      </c>
      <c r="S663" s="35">
        <v>0</v>
      </c>
      <c r="T663" s="35">
        <v>0</v>
      </c>
    </row>
    <row r="664" spans="1:20" s="6" customFormat="1" ht="47.1" customHeight="1">
      <c r="A664" s="157">
        <v>662</v>
      </c>
      <c r="B664" s="142" t="s">
        <v>319</v>
      </c>
      <c r="C664" s="20" t="s">
        <v>75</v>
      </c>
      <c r="D664" s="183" t="s">
        <v>1255</v>
      </c>
      <c r="E664" s="66" t="s">
        <v>21</v>
      </c>
      <c r="F664" s="17" t="s">
        <v>296</v>
      </c>
      <c r="G664" s="255">
        <v>43655</v>
      </c>
      <c r="H664" s="255">
        <v>44015</v>
      </c>
      <c r="I664" s="68">
        <v>2123000</v>
      </c>
      <c r="J664" s="117">
        <v>1712199.5</v>
      </c>
      <c r="K664" s="328"/>
      <c r="L664" s="329"/>
      <c r="M664" s="259"/>
      <c r="N664" s="259"/>
      <c r="O664" s="259"/>
      <c r="P664" s="259"/>
      <c r="Q664" s="257" t="e">
        <f>[1]KURUMLAR!K315/4</f>
        <v>#REF!</v>
      </c>
      <c r="R664" s="35">
        <v>0</v>
      </c>
      <c r="S664" s="35">
        <v>0</v>
      </c>
      <c r="T664" s="35">
        <v>0</v>
      </c>
    </row>
    <row r="665" spans="1:20" s="6" customFormat="1" ht="47.1" customHeight="1">
      <c r="A665" s="157">
        <v>663</v>
      </c>
      <c r="B665" s="142" t="s">
        <v>319</v>
      </c>
      <c r="C665" s="20" t="s">
        <v>75</v>
      </c>
      <c r="D665" s="175" t="s">
        <v>1256</v>
      </c>
      <c r="E665" s="66" t="s">
        <v>1235</v>
      </c>
      <c r="F665" s="17" t="s">
        <v>296</v>
      </c>
      <c r="G665" s="255">
        <v>43656</v>
      </c>
      <c r="H665" s="255">
        <v>44166</v>
      </c>
      <c r="I665" s="68">
        <v>52517000</v>
      </c>
      <c r="J665" s="117">
        <v>22850146.699999999</v>
      </c>
      <c r="K665" s="328"/>
      <c r="L665" s="329"/>
      <c r="M665" s="259"/>
      <c r="N665" s="259"/>
      <c r="O665" s="259"/>
      <c r="P665" s="259"/>
      <c r="Q665" s="257" t="e">
        <f>[1]KURUMLAR!K316/4</f>
        <v>#REF!</v>
      </c>
      <c r="R665" s="35">
        <v>0</v>
      </c>
      <c r="S665" s="35">
        <v>0</v>
      </c>
      <c r="T665" s="35">
        <v>0</v>
      </c>
    </row>
    <row r="666" spans="1:20" s="6" customFormat="1" ht="47.1" customHeight="1">
      <c r="A666" s="157">
        <v>664</v>
      </c>
      <c r="B666" s="142" t="s">
        <v>319</v>
      </c>
      <c r="C666" s="20" t="s">
        <v>75</v>
      </c>
      <c r="D666" s="183" t="s">
        <v>1257</v>
      </c>
      <c r="E666" s="66" t="s">
        <v>995</v>
      </c>
      <c r="F666" s="17" t="s">
        <v>296</v>
      </c>
      <c r="G666" s="255">
        <v>43664</v>
      </c>
      <c r="H666" s="255">
        <v>44114</v>
      </c>
      <c r="I666" s="68">
        <v>14033140</v>
      </c>
      <c r="J666" s="117">
        <v>2048838.44</v>
      </c>
      <c r="K666" s="328"/>
      <c r="L666" s="329"/>
      <c r="M666" s="259"/>
      <c r="N666" s="259"/>
      <c r="O666" s="259"/>
      <c r="P666" s="259"/>
      <c r="Q666" s="257" t="e">
        <f>[1]KURUMLAR!K317/4</f>
        <v>#REF!</v>
      </c>
      <c r="R666" s="35">
        <v>0</v>
      </c>
      <c r="S666" s="35">
        <v>0</v>
      </c>
      <c r="T666" s="35">
        <v>0</v>
      </c>
    </row>
    <row r="667" spans="1:20" s="6" customFormat="1" ht="47.1" customHeight="1">
      <c r="A667" s="154">
        <v>665</v>
      </c>
      <c r="B667" s="142" t="s">
        <v>319</v>
      </c>
      <c r="C667" s="20" t="s">
        <v>75</v>
      </c>
      <c r="D667" s="183" t="s">
        <v>1258</v>
      </c>
      <c r="E667" s="66" t="s">
        <v>816</v>
      </c>
      <c r="F667" s="17" t="s">
        <v>296</v>
      </c>
      <c r="G667" s="255">
        <v>43664</v>
      </c>
      <c r="H667" s="255">
        <v>44114</v>
      </c>
      <c r="I667" s="68">
        <v>12873860</v>
      </c>
      <c r="J667" s="117">
        <v>1288673.3859999999</v>
      </c>
      <c r="K667" s="328"/>
      <c r="L667" s="329"/>
      <c r="M667" s="259"/>
      <c r="N667" s="259"/>
      <c r="O667" s="259"/>
      <c r="P667" s="259"/>
      <c r="Q667" s="257" t="e">
        <f>[1]KURUMLAR!K318/4</f>
        <v>#REF!</v>
      </c>
      <c r="R667" s="35">
        <v>0</v>
      </c>
      <c r="S667" s="35">
        <v>0</v>
      </c>
      <c r="T667" s="35">
        <v>0</v>
      </c>
    </row>
    <row r="668" spans="1:20" s="6" customFormat="1" ht="47.1" customHeight="1">
      <c r="A668" s="157">
        <v>666</v>
      </c>
      <c r="B668" s="142" t="s">
        <v>319</v>
      </c>
      <c r="C668" s="20" t="s">
        <v>75</v>
      </c>
      <c r="D668" s="183" t="s">
        <v>1259</v>
      </c>
      <c r="E668" s="66" t="s">
        <v>809</v>
      </c>
      <c r="F668" s="17" t="s">
        <v>296</v>
      </c>
      <c r="G668" s="255">
        <v>43656</v>
      </c>
      <c r="H668" s="255">
        <v>44076</v>
      </c>
      <c r="I668" s="68">
        <v>12899000</v>
      </c>
      <c r="J668" s="117">
        <v>3994820.3</v>
      </c>
      <c r="K668" s="328"/>
      <c r="L668" s="329"/>
      <c r="M668" s="259"/>
      <c r="N668" s="259"/>
      <c r="O668" s="259"/>
      <c r="P668" s="259"/>
      <c r="Q668" s="257" t="e">
        <f>[1]KURUMLAR!K319/4</f>
        <v>#REF!</v>
      </c>
      <c r="R668" s="35">
        <v>0</v>
      </c>
      <c r="S668" s="35">
        <v>0</v>
      </c>
      <c r="T668" s="35">
        <v>0</v>
      </c>
    </row>
    <row r="669" spans="1:20" s="6" customFormat="1" ht="47.1" customHeight="1">
      <c r="A669" s="157">
        <v>667</v>
      </c>
      <c r="B669" s="142" t="s">
        <v>319</v>
      </c>
      <c r="C669" s="20" t="s">
        <v>75</v>
      </c>
      <c r="D669" s="183" t="s">
        <v>1260</v>
      </c>
      <c r="E669" s="66" t="s">
        <v>870</v>
      </c>
      <c r="F669" s="17" t="s">
        <v>296</v>
      </c>
      <c r="G669" s="255">
        <v>43671</v>
      </c>
      <c r="H669" s="255">
        <v>44091</v>
      </c>
      <c r="I669" s="68">
        <v>12000000</v>
      </c>
      <c r="J669" s="117">
        <v>1284000</v>
      </c>
      <c r="K669" s="328"/>
      <c r="L669" s="329"/>
      <c r="M669" s="259"/>
      <c r="N669" s="259"/>
      <c r="O669" s="259"/>
      <c r="P669" s="259"/>
      <c r="Q669" s="257" t="e">
        <f>[1]KURUMLAR!K320/4</f>
        <v>#REF!</v>
      </c>
      <c r="R669" s="35">
        <v>0</v>
      </c>
      <c r="S669" s="35">
        <v>0</v>
      </c>
      <c r="T669" s="35">
        <v>0</v>
      </c>
    </row>
    <row r="670" spans="1:20" s="6" customFormat="1" ht="47.1" customHeight="1">
      <c r="A670" s="157">
        <v>668</v>
      </c>
      <c r="B670" s="142" t="s">
        <v>319</v>
      </c>
      <c r="C670" s="20" t="s">
        <v>75</v>
      </c>
      <c r="D670" s="183" t="s">
        <v>1261</v>
      </c>
      <c r="E670" s="66" t="s">
        <v>995</v>
      </c>
      <c r="F670" s="17" t="s">
        <v>296</v>
      </c>
      <c r="G670" s="255">
        <v>43671</v>
      </c>
      <c r="H670" s="255">
        <v>44091</v>
      </c>
      <c r="I670" s="68">
        <v>11990000</v>
      </c>
      <c r="J670" s="117">
        <v>2166593</v>
      </c>
      <c r="K670" s="328"/>
      <c r="L670" s="329"/>
      <c r="M670" s="259"/>
      <c r="N670" s="259"/>
      <c r="O670" s="259"/>
      <c r="P670" s="259"/>
      <c r="Q670" s="257" t="e">
        <f>[1]KURUMLAR!K321/4</f>
        <v>#REF!</v>
      </c>
      <c r="R670" s="35">
        <v>0</v>
      </c>
      <c r="S670" s="35">
        <v>0</v>
      </c>
      <c r="T670" s="35">
        <v>0</v>
      </c>
    </row>
    <row r="671" spans="1:20" s="6" customFormat="1" ht="47.1" customHeight="1">
      <c r="A671" s="154">
        <v>669</v>
      </c>
      <c r="B671" s="142" t="s">
        <v>319</v>
      </c>
      <c r="C671" s="20" t="s">
        <v>75</v>
      </c>
      <c r="D671" s="183" t="s">
        <v>1262</v>
      </c>
      <c r="E671" s="66" t="s">
        <v>814</v>
      </c>
      <c r="F671" s="17" t="s">
        <v>296</v>
      </c>
      <c r="G671" s="255">
        <v>43656</v>
      </c>
      <c r="H671" s="255">
        <v>44076</v>
      </c>
      <c r="I671" s="68">
        <v>15661000</v>
      </c>
      <c r="J671" s="117">
        <v>6334874.5</v>
      </c>
      <c r="K671" s="328"/>
      <c r="L671" s="329"/>
      <c r="M671" s="259"/>
      <c r="N671" s="259"/>
      <c r="O671" s="259"/>
      <c r="P671" s="259"/>
      <c r="Q671" s="257" t="e">
        <f>[1]KURUMLAR!K322/4</f>
        <v>#REF!</v>
      </c>
      <c r="R671" s="35">
        <v>0</v>
      </c>
      <c r="S671" s="35">
        <v>0</v>
      </c>
      <c r="T671" s="35">
        <v>0</v>
      </c>
    </row>
    <row r="672" spans="1:20" s="6" customFormat="1" ht="47.1" customHeight="1">
      <c r="A672" s="157">
        <v>670</v>
      </c>
      <c r="B672" s="142" t="s">
        <v>319</v>
      </c>
      <c r="C672" s="20" t="s">
        <v>75</v>
      </c>
      <c r="D672" s="183" t="s">
        <v>1263</v>
      </c>
      <c r="E672" s="66" t="s">
        <v>29</v>
      </c>
      <c r="F672" s="17" t="s">
        <v>296</v>
      </c>
      <c r="G672" s="255">
        <v>43656</v>
      </c>
      <c r="H672" s="255">
        <v>44076</v>
      </c>
      <c r="I672" s="68">
        <v>7380000</v>
      </c>
      <c r="J672" s="117">
        <v>723240</v>
      </c>
      <c r="K672" s="328"/>
      <c r="L672" s="329"/>
      <c r="M672" s="259"/>
      <c r="N672" s="259"/>
      <c r="O672" s="259"/>
      <c r="P672" s="259"/>
      <c r="Q672" s="257" t="e">
        <f>[1]KURUMLAR!K323/4</f>
        <v>#REF!</v>
      </c>
      <c r="R672" s="35">
        <v>0</v>
      </c>
      <c r="S672" s="35">
        <v>0</v>
      </c>
      <c r="T672" s="35">
        <v>0</v>
      </c>
    </row>
    <row r="673" spans="1:20" s="6" customFormat="1" ht="47.1" customHeight="1">
      <c r="A673" s="157">
        <v>671</v>
      </c>
      <c r="B673" s="142" t="s">
        <v>319</v>
      </c>
      <c r="C673" s="20" t="s">
        <v>75</v>
      </c>
      <c r="D673" s="183" t="s">
        <v>1264</v>
      </c>
      <c r="E673" s="66" t="s">
        <v>29</v>
      </c>
      <c r="F673" s="17" t="s">
        <v>296</v>
      </c>
      <c r="G673" s="255">
        <v>43656</v>
      </c>
      <c r="H673" s="255">
        <v>44076</v>
      </c>
      <c r="I673" s="68">
        <v>14000000</v>
      </c>
      <c r="J673" s="117">
        <v>1519000</v>
      </c>
      <c r="K673" s="328"/>
      <c r="L673" s="329"/>
      <c r="M673" s="259"/>
      <c r="N673" s="259"/>
      <c r="O673" s="259"/>
      <c r="P673" s="259"/>
      <c r="Q673" s="257" t="e">
        <f>[1]KURUMLAR!K324/4</f>
        <v>#REF!</v>
      </c>
      <c r="R673" s="35">
        <v>0</v>
      </c>
      <c r="S673" s="35">
        <v>0</v>
      </c>
      <c r="T673" s="35">
        <v>0</v>
      </c>
    </row>
    <row r="674" spans="1:20" s="6" customFormat="1" ht="47.1" customHeight="1">
      <c r="A674" s="157">
        <v>672</v>
      </c>
      <c r="B674" s="142" t="s">
        <v>319</v>
      </c>
      <c r="C674" s="20" t="s">
        <v>75</v>
      </c>
      <c r="D674" s="183" t="s">
        <v>1265</v>
      </c>
      <c r="E674" s="66" t="s">
        <v>1232</v>
      </c>
      <c r="F674" s="17" t="s">
        <v>296</v>
      </c>
      <c r="G674" s="255">
        <v>43780</v>
      </c>
      <c r="H674" s="255">
        <v>44290</v>
      </c>
      <c r="I674" s="68">
        <v>37350000</v>
      </c>
      <c r="J674" s="117">
        <v>5128155</v>
      </c>
      <c r="K674" s="328"/>
      <c r="L674" s="329"/>
      <c r="M674" s="259"/>
      <c r="N674" s="259"/>
      <c r="O674" s="259"/>
      <c r="P674" s="259"/>
      <c r="Q674" s="257" t="e">
        <f>[1]KURUMLAR!K325/4</f>
        <v>#REF!</v>
      </c>
      <c r="R674" s="35">
        <v>0</v>
      </c>
      <c r="S674" s="35">
        <v>0</v>
      </c>
      <c r="T674" s="35">
        <v>0</v>
      </c>
    </row>
    <row r="675" spans="1:20" s="6" customFormat="1" ht="47.1" customHeight="1">
      <c r="A675" s="154">
        <v>673</v>
      </c>
      <c r="B675" s="142" t="s">
        <v>319</v>
      </c>
      <c r="C675" s="20" t="s">
        <v>75</v>
      </c>
      <c r="D675" s="183" t="s">
        <v>297</v>
      </c>
      <c r="E675" s="66" t="s">
        <v>1266</v>
      </c>
      <c r="F675" s="17" t="s">
        <v>298</v>
      </c>
      <c r="G675" s="255">
        <v>43783</v>
      </c>
      <c r="H675" s="255">
        <v>44143</v>
      </c>
      <c r="I675" s="68">
        <v>17727000</v>
      </c>
      <c r="J675" s="117">
        <v>2508370.5</v>
      </c>
      <c r="K675" s="328"/>
      <c r="L675" s="329"/>
      <c r="M675" s="259"/>
      <c r="N675" s="259"/>
      <c r="O675" s="259"/>
      <c r="P675" s="259"/>
      <c r="Q675" s="257" t="e">
        <f>[1]KURUMLAR!K326/4</f>
        <v>#REF!</v>
      </c>
      <c r="R675" s="35">
        <v>0</v>
      </c>
      <c r="S675" s="35">
        <v>0</v>
      </c>
      <c r="T675" s="35">
        <v>0</v>
      </c>
    </row>
    <row r="676" spans="1:20" s="6" customFormat="1" ht="47.1" customHeight="1">
      <c r="A676" s="157">
        <v>674</v>
      </c>
      <c r="B676" s="142" t="s">
        <v>319</v>
      </c>
      <c r="C676" s="20" t="s">
        <v>75</v>
      </c>
      <c r="D676" s="183" t="s">
        <v>1267</v>
      </c>
      <c r="E676" s="66" t="s">
        <v>1232</v>
      </c>
      <c r="F676" s="17" t="s">
        <v>298</v>
      </c>
      <c r="G676" s="255">
        <v>43915</v>
      </c>
      <c r="H676" s="255">
        <v>44275</v>
      </c>
      <c r="I676" s="68">
        <v>11265000</v>
      </c>
      <c r="J676" s="117">
        <v>0</v>
      </c>
      <c r="K676" s="117"/>
      <c r="L676" s="117"/>
      <c r="M676" s="259"/>
      <c r="N676" s="259"/>
      <c r="O676" s="259"/>
      <c r="P676" s="259"/>
      <c r="Q676" s="257" t="e">
        <f>[1]KURUMLAR!K327/4</f>
        <v>#REF!</v>
      </c>
      <c r="R676" s="35">
        <v>0</v>
      </c>
      <c r="S676" s="35">
        <v>0</v>
      </c>
      <c r="T676" s="35">
        <v>0</v>
      </c>
    </row>
    <row r="677" spans="1:20" s="6" customFormat="1" ht="47.1" customHeight="1">
      <c r="A677" s="157">
        <v>675</v>
      </c>
      <c r="B677" s="142" t="s">
        <v>319</v>
      </c>
      <c r="C677" s="20" t="s">
        <v>75</v>
      </c>
      <c r="D677" s="183" t="s">
        <v>1268</v>
      </c>
      <c r="E677" s="66" t="s">
        <v>1232</v>
      </c>
      <c r="F677" s="17" t="s">
        <v>298</v>
      </c>
      <c r="G677" s="255">
        <v>43915</v>
      </c>
      <c r="H677" s="255">
        <v>44275</v>
      </c>
      <c r="I677" s="68">
        <v>9000000</v>
      </c>
      <c r="J677" s="117">
        <v>0</v>
      </c>
      <c r="K677" s="117"/>
      <c r="L677" s="117"/>
      <c r="M677" s="259"/>
      <c r="N677" s="259"/>
      <c r="O677" s="259"/>
      <c r="P677" s="259"/>
      <c r="Q677" s="257" t="e">
        <f>[1]KURUMLAR!K328/4</f>
        <v>#REF!</v>
      </c>
      <c r="R677" s="35">
        <v>0</v>
      </c>
      <c r="S677" s="35">
        <v>0</v>
      </c>
      <c r="T677" s="35">
        <v>0</v>
      </c>
    </row>
    <row r="678" spans="1:20" s="6" customFormat="1" ht="47.1" customHeight="1">
      <c r="A678" s="157">
        <v>676</v>
      </c>
      <c r="B678" s="142" t="s">
        <v>319</v>
      </c>
      <c r="C678" s="20" t="s">
        <v>75</v>
      </c>
      <c r="D678" s="183" t="s">
        <v>1269</v>
      </c>
      <c r="E678" s="66" t="s">
        <v>29</v>
      </c>
      <c r="F678" s="17" t="s">
        <v>298</v>
      </c>
      <c r="G678" s="255">
        <v>43934</v>
      </c>
      <c r="H678" s="255">
        <v>44294</v>
      </c>
      <c r="I678" s="68">
        <v>8700000</v>
      </c>
      <c r="J678" s="117">
        <v>0</v>
      </c>
      <c r="K678" s="117"/>
      <c r="L678" s="117"/>
      <c r="M678" s="259"/>
      <c r="N678" s="259"/>
      <c r="O678" s="259"/>
      <c r="P678" s="259"/>
      <c r="Q678" s="257" t="e">
        <f>[1]KURUMLAR!K329/4</f>
        <v>#REF!</v>
      </c>
      <c r="R678" s="35">
        <v>0</v>
      </c>
      <c r="S678" s="35">
        <v>0</v>
      </c>
      <c r="T678" s="35">
        <v>0</v>
      </c>
    </row>
    <row r="679" spans="1:20" s="6" customFormat="1" ht="47.1" customHeight="1">
      <c r="A679" s="154">
        <v>677</v>
      </c>
      <c r="B679" s="142" t="s">
        <v>319</v>
      </c>
      <c r="C679" s="20" t="s">
        <v>75</v>
      </c>
      <c r="D679" s="183" t="s">
        <v>1270</v>
      </c>
      <c r="E679" s="66" t="s">
        <v>29</v>
      </c>
      <c r="F679" s="17" t="s">
        <v>298</v>
      </c>
      <c r="G679" s="255">
        <v>43934</v>
      </c>
      <c r="H679" s="255">
        <v>44294</v>
      </c>
      <c r="I679" s="68">
        <v>8900000</v>
      </c>
      <c r="J679" s="117">
        <v>0</v>
      </c>
      <c r="K679" s="117"/>
      <c r="L679" s="117"/>
      <c r="M679" s="259"/>
      <c r="N679" s="259"/>
      <c r="O679" s="259"/>
      <c r="P679" s="259"/>
      <c r="Q679" s="257" t="e">
        <f>[1]KURUMLAR!K330/4</f>
        <v>#REF!</v>
      </c>
      <c r="R679" s="35">
        <v>0</v>
      </c>
      <c r="S679" s="35">
        <v>0</v>
      </c>
      <c r="T679" s="35">
        <v>0</v>
      </c>
    </row>
    <row r="680" spans="1:20" s="6" customFormat="1" ht="47.1" customHeight="1">
      <c r="A680" s="157">
        <v>678</v>
      </c>
      <c r="B680" s="142" t="s">
        <v>319</v>
      </c>
      <c r="C680" s="66" t="s">
        <v>689</v>
      </c>
      <c r="D680" s="183" t="s">
        <v>318</v>
      </c>
      <c r="E680" s="66" t="s">
        <v>25</v>
      </c>
      <c r="F680" s="17" t="s">
        <v>296</v>
      </c>
      <c r="G680" s="255">
        <v>41774</v>
      </c>
      <c r="H680" s="255">
        <v>43869</v>
      </c>
      <c r="I680" s="68">
        <v>576200837.50999999</v>
      </c>
      <c r="J680" s="68">
        <v>460728381</v>
      </c>
      <c r="K680" s="147"/>
      <c r="L680" s="327"/>
      <c r="M680" s="259"/>
      <c r="N680" s="259"/>
      <c r="O680" s="259"/>
      <c r="P680" s="259"/>
      <c r="Q680" s="257" t="e">
        <f>[1]KURUMLAR!K680/4</f>
        <v>#REF!</v>
      </c>
      <c r="R680" s="35">
        <v>0</v>
      </c>
      <c r="S680" s="35">
        <v>0</v>
      </c>
      <c r="T680" s="35">
        <v>0</v>
      </c>
    </row>
    <row r="681" spans="1:20" s="6" customFormat="1" ht="47.1" customHeight="1">
      <c r="A681" s="157">
        <v>679</v>
      </c>
      <c r="B681" s="142" t="s">
        <v>319</v>
      </c>
      <c r="C681" s="16" t="s">
        <v>18</v>
      </c>
      <c r="D681" s="183" t="s">
        <v>1271</v>
      </c>
      <c r="E681" s="66" t="s">
        <v>818</v>
      </c>
      <c r="F681" s="17" t="s">
        <v>296</v>
      </c>
      <c r="G681" s="255">
        <v>43847</v>
      </c>
      <c r="H681" s="255">
        <v>44447</v>
      </c>
      <c r="I681" s="68">
        <v>15667000</v>
      </c>
      <c r="J681" s="117">
        <v>313340</v>
      </c>
      <c r="K681" s="147"/>
      <c r="L681" s="327"/>
      <c r="M681" s="259"/>
      <c r="N681" s="259"/>
      <c r="O681" s="259"/>
      <c r="P681" s="259"/>
      <c r="Q681" s="257" t="e">
        <f>[1]KURUMLAR!K764/4</f>
        <v>#REF!</v>
      </c>
      <c r="R681" s="35">
        <v>0</v>
      </c>
      <c r="S681" s="35">
        <v>0</v>
      </c>
      <c r="T681" s="35">
        <v>0</v>
      </c>
    </row>
    <row r="682" spans="1:20" s="6" customFormat="1" ht="47.1" customHeight="1">
      <c r="A682" s="157">
        <v>680</v>
      </c>
      <c r="B682" s="142" t="s">
        <v>697</v>
      </c>
      <c r="C682" s="16" t="s">
        <v>473</v>
      </c>
      <c r="D682" s="176" t="s">
        <v>73</v>
      </c>
      <c r="E682" s="15" t="s">
        <v>74</v>
      </c>
      <c r="F682" s="15" t="s">
        <v>1142</v>
      </c>
      <c r="G682" s="15">
        <v>2020</v>
      </c>
      <c r="H682" s="271">
        <v>2020</v>
      </c>
      <c r="I682" s="35">
        <v>2189000</v>
      </c>
      <c r="J682" s="34">
        <v>0</v>
      </c>
      <c r="K682" s="35">
        <v>2189000</v>
      </c>
      <c r="L682" s="34"/>
      <c r="M682" s="289"/>
      <c r="N682" s="259"/>
      <c r="O682" s="259"/>
      <c r="P682" s="259"/>
      <c r="Q682" s="257">
        <f>[1]KURUMLAR!K765/4</f>
        <v>547250</v>
      </c>
      <c r="R682" s="34">
        <v>547250</v>
      </c>
      <c r="S682" s="34">
        <v>547250</v>
      </c>
      <c r="T682" s="34">
        <v>547250</v>
      </c>
    </row>
    <row r="683" spans="1:20" s="6" customFormat="1" ht="47.1" customHeight="1">
      <c r="A683" s="154">
        <v>681</v>
      </c>
      <c r="B683" s="142" t="s">
        <v>331</v>
      </c>
      <c r="C683" s="16" t="s">
        <v>473</v>
      </c>
      <c r="D683" s="177" t="s">
        <v>700</v>
      </c>
      <c r="E683" s="16" t="s">
        <v>17</v>
      </c>
      <c r="F683" s="16" t="s">
        <v>321</v>
      </c>
      <c r="G683" s="20">
        <v>2018</v>
      </c>
      <c r="H683" s="20">
        <v>2021</v>
      </c>
      <c r="I683" s="71">
        <v>100000000</v>
      </c>
      <c r="J683" s="58">
        <v>15680000</v>
      </c>
      <c r="K683" s="71">
        <v>36000000</v>
      </c>
      <c r="L683" s="330">
        <v>0</v>
      </c>
      <c r="M683" s="275"/>
      <c r="N683" s="259"/>
      <c r="O683" s="259"/>
      <c r="P683" s="259"/>
      <c r="Q683" s="257">
        <f>[1]KURUMLAR!K766/4</f>
        <v>9000000</v>
      </c>
      <c r="R683" s="39">
        <v>9000000</v>
      </c>
      <c r="S683" s="39">
        <v>9000000</v>
      </c>
      <c r="T683" s="39">
        <v>9000000</v>
      </c>
    </row>
    <row r="684" spans="1:20" s="6" customFormat="1" ht="47.1" customHeight="1">
      <c r="A684" s="157">
        <v>682</v>
      </c>
      <c r="B684" s="142" t="s">
        <v>331</v>
      </c>
      <c r="C684" s="16" t="s">
        <v>473</v>
      </c>
      <c r="D684" s="177" t="s">
        <v>322</v>
      </c>
      <c r="E684" s="16" t="s">
        <v>17</v>
      </c>
      <c r="F684" s="16" t="s">
        <v>323</v>
      </c>
      <c r="G684" s="20">
        <v>2011</v>
      </c>
      <c r="H684" s="20">
        <v>2020</v>
      </c>
      <c r="I684" s="71">
        <v>35571200</v>
      </c>
      <c r="J684" s="58">
        <v>2102400</v>
      </c>
      <c r="K684" s="71">
        <v>19891200</v>
      </c>
      <c r="L684" s="330">
        <v>0</v>
      </c>
      <c r="M684" s="275"/>
      <c r="N684" s="259"/>
      <c r="O684" s="259"/>
      <c r="P684" s="259"/>
      <c r="Q684" s="257">
        <f>[1]KURUMLAR!K767/4</f>
        <v>4972800</v>
      </c>
      <c r="R684" s="39">
        <v>4972800</v>
      </c>
      <c r="S684" s="39">
        <v>4972800</v>
      </c>
      <c r="T684" s="39">
        <v>4972800</v>
      </c>
    </row>
    <row r="685" spans="1:20" s="6" customFormat="1" ht="47.1" customHeight="1">
      <c r="A685" s="157">
        <v>683</v>
      </c>
      <c r="B685" s="142" t="s">
        <v>331</v>
      </c>
      <c r="C685" s="16" t="s">
        <v>473</v>
      </c>
      <c r="D685" s="177" t="s">
        <v>324</v>
      </c>
      <c r="E685" s="16" t="s">
        <v>17</v>
      </c>
      <c r="F685" s="16" t="s">
        <v>325</v>
      </c>
      <c r="G685" s="20">
        <v>2015</v>
      </c>
      <c r="H685" s="20">
        <v>2020</v>
      </c>
      <c r="I685" s="71">
        <v>2102760</v>
      </c>
      <c r="J685" s="58">
        <v>0</v>
      </c>
      <c r="K685" s="71">
        <v>1000</v>
      </c>
      <c r="L685" s="330">
        <v>0</v>
      </c>
      <c r="M685" s="275"/>
      <c r="N685" s="259"/>
      <c r="O685" s="259"/>
      <c r="P685" s="259"/>
      <c r="Q685" s="257">
        <f>[1]KURUMLAR!K768/4</f>
        <v>250</v>
      </c>
      <c r="R685" s="39">
        <v>250</v>
      </c>
      <c r="S685" s="39">
        <v>250</v>
      </c>
      <c r="T685" s="39">
        <v>250</v>
      </c>
    </row>
    <row r="686" spans="1:20" s="6" customFormat="1" ht="47.1" customHeight="1">
      <c r="A686" s="157">
        <v>684</v>
      </c>
      <c r="B686" s="142" t="s">
        <v>331</v>
      </c>
      <c r="C686" s="16" t="s">
        <v>473</v>
      </c>
      <c r="D686" s="177" t="s">
        <v>326</v>
      </c>
      <c r="E686" s="16" t="s">
        <v>17</v>
      </c>
      <c r="F686" s="16" t="s">
        <v>327</v>
      </c>
      <c r="G686" s="20">
        <v>2015</v>
      </c>
      <c r="H686" s="20">
        <v>2023</v>
      </c>
      <c r="I686" s="71">
        <v>12995000</v>
      </c>
      <c r="J686" s="58">
        <v>0</v>
      </c>
      <c r="K686" s="71">
        <v>2000000</v>
      </c>
      <c r="L686" s="330">
        <v>0</v>
      </c>
      <c r="M686" s="275"/>
      <c r="N686" s="259"/>
      <c r="O686" s="259"/>
      <c r="P686" s="259"/>
      <c r="Q686" s="257">
        <f>[1]KURUMLAR!K769/4</f>
        <v>500000</v>
      </c>
      <c r="R686" s="39">
        <v>500000</v>
      </c>
      <c r="S686" s="39">
        <v>500000</v>
      </c>
      <c r="T686" s="39">
        <v>500000</v>
      </c>
    </row>
    <row r="687" spans="1:20" s="6" customFormat="1" ht="47.1" customHeight="1">
      <c r="A687" s="154">
        <v>685</v>
      </c>
      <c r="B687" s="142" t="s">
        <v>331</v>
      </c>
      <c r="C687" s="16" t="s">
        <v>473</v>
      </c>
      <c r="D687" s="177" t="s">
        <v>701</v>
      </c>
      <c r="E687" s="16" t="s">
        <v>17</v>
      </c>
      <c r="F687" s="16" t="s">
        <v>702</v>
      </c>
      <c r="G687" s="20">
        <v>2020</v>
      </c>
      <c r="H687" s="20">
        <v>2020</v>
      </c>
      <c r="I687" s="71">
        <v>5000000</v>
      </c>
      <c r="J687" s="58">
        <v>0</v>
      </c>
      <c r="K687" s="71">
        <v>5000000</v>
      </c>
      <c r="L687" s="330">
        <v>0</v>
      </c>
      <c r="M687" s="275"/>
      <c r="N687" s="259"/>
      <c r="O687" s="259"/>
      <c r="P687" s="259"/>
      <c r="Q687" s="257">
        <f>[1]KURUMLAR!K770/4</f>
        <v>1250000</v>
      </c>
      <c r="R687" s="39">
        <v>1250000</v>
      </c>
      <c r="S687" s="39">
        <v>1250000</v>
      </c>
      <c r="T687" s="39">
        <v>1250000</v>
      </c>
    </row>
    <row r="688" spans="1:20" s="6" customFormat="1" ht="47.1" customHeight="1">
      <c r="A688" s="157">
        <v>686</v>
      </c>
      <c r="B688" s="142" t="s">
        <v>331</v>
      </c>
      <c r="C688" s="16" t="s">
        <v>473</v>
      </c>
      <c r="D688" s="177" t="s">
        <v>328</v>
      </c>
      <c r="E688" s="16" t="s">
        <v>17</v>
      </c>
      <c r="F688" s="16" t="s">
        <v>329</v>
      </c>
      <c r="G688" s="20">
        <v>2017</v>
      </c>
      <c r="H688" s="20">
        <v>2023</v>
      </c>
      <c r="I688" s="71">
        <v>11500000</v>
      </c>
      <c r="J688" s="58">
        <v>0</v>
      </c>
      <c r="K688" s="71">
        <v>1000</v>
      </c>
      <c r="L688" s="330">
        <v>0</v>
      </c>
      <c r="M688" s="275"/>
      <c r="N688" s="259"/>
      <c r="O688" s="259"/>
      <c r="P688" s="259"/>
      <c r="Q688" s="257">
        <f>[1]KURUMLAR!K771/4</f>
        <v>250</v>
      </c>
      <c r="R688" s="39">
        <v>250</v>
      </c>
      <c r="S688" s="39">
        <v>250</v>
      </c>
      <c r="T688" s="39">
        <v>250</v>
      </c>
    </row>
    <row r="689" spans="1:20" s="6" customFormat="1" ht="47.1" customHeight="1">
      <c r="A689" s="157">
        <v>687</v>
      </c>
      <c r="B689" s="142" t="s">
        <v>331</v>
      </c>
      <c r="C689" s="16" t="s">
        <v>473</v>
      </c>
      <c r="D689" s="177" t="s">
        <v>330</v>
      </c>
      <c r="E689" s="16" t="s">
        <v>17</v>
      </c>
      <c r="F689" s="16" t="s">
        <v>329</v>
      </c>
      <c r="G689" s="20">
        <v>2017</v>
      </c>
      <c r="H689" s="20">
        <v>2021</v>
      </c>
      <c r="I689" s="71">
        <v>10500000</v>
      </c>
      <c r="J689" s="58">
        <v>0</v>
      </c>
      <c r="K689" s="71">
        <v>3166667</v>
      </c>
      <c r="L689" s="330">
        <v>0</v>
      </c>
      <c r="M689" s="275"/>
      <c r="N689" s="259"/>
      <c r="O689" s="259"/>
      <c r="P689" s="259"/>
      <c r="Q689" s="257">
        <f>[1]KURUMLAR!K772/4</f>
        <v>791666.75</v>
      </c>
      <c r="R689" s="39">
        <v>791666.75</v>
      </c>
      <c r="S689" s="39">
        <v>791666.75</v>
      </c>
      <c r="T689" s="39">
        <v>791666.75</v>
      </c>
    </row>
    <row r="690" spans="1:20" s="6" customFormat="1" ht="47.1" customHeight="1">
      <c r="A690" s="157">
        <v>688</v>
      </c>
      <c r="B690" s="142" t="s">
        <v>331</v>
      </c>
      <c r="C690" s="16" t="s">
        <v>473</v>
      </c>
      <c r="D690" s="177" t="s">
        <v>703</v>
      </c>
      <c r="E690" s="16" t="s">
        <v>17</v>
      </c>
      <c r="F690" s="16" t="s">
        <v>704</v>
      </c>
      <c r="G690" s="20">
        <v>2020</v>
      </c>
      <c r="H690" s="20">
        <v>2020</v>
      </c>
      <c r="I690" s="71">
        <v>1000000</v>
      </c>
      <c r="J690" s="58">
        <v>0</v>
      </c>
      <c r="K690" s="71">
        <v>1000000</v>
      </c>
      <c r="L690" s="330">
        <v>0</v>
      </c>
      <c r="M690" s="275"/>
      <c r="N690" s="259"/>
      <c r="O690" s="259"/>
      <c r="P690" s="259"/>
      <c r="Q690" s="257">
        <f>[1]KURUMLAR!K773/4</f>
        <v>250000</v>
      </c>
      <c r="R690" s="39">
        <v>250000</v>
      </c>
      <c r="S690" s="39">
        <v>250000</v>
      </c>
      <c r="T690" s="39">
        <v>250000</v>
      </c>
    </row>
    <row r="691" spans="1:20" s="6" customFormat="1" ht="47.1" customHeight="1">
      <c r="A691" s="154">
        <v>689</v>
      </c>
      <c r="B691" s="142" t="s">
        <v>331</v>
      </c>
      <c r="C691" s="16" t="s">
        <v>473</v>
      </c>
      <c r="D691" s="177" t="s">
        <v>73</v>
      </c>
      <c r="E691" s="16" t="s">
        <v>17</v>
      </c>
      <c r="F691" s="16" t="s">
        <v>325</v>
      </c>
      <c r="G691" s="20">
        <v>2019</v>
      </c>
      <c r="H691" s="20">
        <v>2020</v>
      </c>
      <c r="I691" s="71">
        <v>3602000</v>
      </c>
      <c r="J691" s="58">
        <v>0</v>
      </c>
      <c r="K691" s="71">
        <v>3602000</v>
      </c>
      <c r="L691" s="330">
        <v>0</v>
      </c>
      <c r="M691" s="275"/>
      <c r="N691" s="259"/>
      <c r="O691" s="259"/>
      <c r="P691" s="259"/>
      <c r="Q691" s="257">
        <f>[1]KURUMLAR!K774/4</f>
        <v>900500</v>
      </c>
      <c r="R691" s="39">
        <v>900500</v>
      </c>
      <c r="S691" s="39">
        <v>900500</v>
      </c>
      <c r="T691" s="39">
        <v>900500</v>
      </c>
    </row>
    <row r="692" spans="1:20" s="11" customFormat="1" ht="81" customHeight="1">
      <c r="A692" s="157">
        <v>690</v>
      </c>
      <c r="B692" s="142" t="s">
        <v>682</v>
      </c>
      <c r="C692" s="16" t="s">
        <v>473</v>
      </c>
      <c r="D692" s="175" t="s">
        <v>602</v>
      </c>
      <c r="E692" s="15" t="s">
        <v>1143</v>
      </c>
      <c r="F692" s="15" t="s">
        <v>199</v>
      </c>
      <c r="G692" s="15">
        <v>2014</v>
      </c>
      <c r="H692" s="271">
        <v>2021</v>
      </c>
      <c r="I692" s="39">
        <v>5000000</v>
      </c>
      <c r="J692" s="50" t="s">
        <v>459</v>
      </c>
      <c r="K692" s="39">
        <v>1000000</v>
      </c>
      <c r="L692" s="142" t="s">
        <v>459</v>
      </c>
      <c r="M692" s="289" t="s">
        <v>1613</v>
      </c>
      <c r="N692" s="256"/>
      <c r="O692" s="256"/>
      <c r="P692" s="256"/>
      <c r="Q692" s="257">
        <f>[1]KURUMLAR!K775/4</f>
        <v>250000</v>
      </c>
      <c r="R692" s="142">
        <v>250000</v>
      </c>
      <c r="S692" s="142">
        <v>250000</v>
      </c>
      <c r="T692" s="142">
        <v>250000</v>
      </c>
    </row>
    <row r="693" spans="1:20" s="11" customFormat="1" ht="81" customHeight="1">
      <c r="A693" s="157">
        <v>691</v>
      </c>
      <c r="B693" s="142" t="s">
        <v>682</v>
      </c>
      <c r="C693" s="16" t="s">
        <v>473</v>
      </c>
      <c r="D693" s="175" t="s">
        <v>1144</v>
      </c>
      <c r="E693" s="15" t="s">
        <v>1143</v>
      </c>
      <c r="F693" s="16" t="s">
        <v>1145</v>
      </c>
      <c r="G693" s="16">
        <v>2019</v>
      </c>
      <c r="H693" s="20">
        <v>2019</v>
      </c>
      <c r="I693" s="21">
        <v>2500000</v>
      </c>
      <c r="J693" s="61" t="s">
        <v>459</v>
      </c>
      <c r="K693" s="21">
        <v>2500000</v>
      </c>
      <c r="L693" s="60" t="s">
        <v>459</v>
      </c>
      <c r="M693" s="290" t="s">
        <v>1614</v>
      </c>
      <c r="N693" s="256"/>
      <c r="O693" s="256"/>
      <c r="P693" s="256"/>
      <c r="Q693" s="257">
        <f>[1]KURUMLAR!K776/4</f>
        <v>625000</v>
      </c>
      <c r="R693" s="103">
        <v>625000</v>
      </c>
      <c r="S693" s="103">
        <v>625000</v>
      </c>
      <c r="T693" s="103">
        <v>625000</v>
      </c>
    </row>
    <row r="694" spans="1:20" s="11" customFormat="1" ht="81" customHeight="1">
      <c r="A694" s="157">
        <v>692</v>
      </c>
      <c r="B694" s="142" t="s">
        <v>682</v>
      </c>
      <c r="C694" s="16" t="s">
        <v>473</v>
      </c>
      <c r="D694" s="175" t="s">
        <v>1146</v>
      </c>
      <c r="E694" s="15" t="s">
        <v>1143</v>
      </c>
      <c r="F694" s="16" t="s">
        <v>1147</v>
      </c>
      <c r="G694" s="16">
        <v>2020</v>
      </c>
      <c r="H694" s="20">
        <v>2020</v>
      </c>
      <c r="I694" s="21">
        <v>300000</v>
      </c>
      <c r="J694" s="61" t="s">
        <v>459</v>
      </c>
      <c r="K694" s="21">
        <v>300000</v>
      </c>
      <c r="L694" s="60" t="s">
        <v>459</v>
      </c>
      <c r="M694" s="290" t="s">
        <v>1615</v>
      </c>
      <c r="N694" s="256"/>
      <c r="O694" s="256"/>
      <c r="P694" s="256"/>
      <c r="Q694" s="257">
        <f>[1]KURUMLAR!K777/4</f>
        <v>75000</v>
      </c>
      <c r="R694" s="103">
        <v>75000</v>
      </c>
      <c r="S694" s="103">
        <v>75000</v>
      </c>
      <c r="T694" s="103">
        <v>75000</v>
      </c>
    </row>
    <row r="695" spans="1:20" s="11" customFormat="1" ht="81" customHeight="1">
      <c r="A695" s="154">
        <v>693</v>
      </c>
      <c r="B695" s="142" t="s">
        <v>682</v>
      </c>
      <c r="C695" s="16" t="s">
        <v>473</v>
      </c>
      <c r="D695" s="175" t="s">
        <v>1148</v>
      </c>
      <c r="E695" s="15" t="s">
        <v>1143</v>
      </c>
      <c r="F695" s="16" t="s">
        <v>603</v>
      </c>
      <c r="G695" s="16">
        <v>2020</v>
      </c>
      <c r="H695" s="20">
        <v>2020</v>
      </c>
      <c r="I695" s="21">
        <v>400000</v>
      </c>
      <c r="J695" s="51" t="s">
        <v>459</v>
      </c>
      <c r="K695" s="21">
        <v>400000</v>
      </c>
      <c r="L695" s="60" t="s">
        <v>459</v>
      </c>
      <c r="M695" s="290" t="s">
        <v>1616</v>
      </c>
      <c r="N695" s="256"/>
      <c r="O695" s="256"/>
      <c r="P695" s="256"/>
      <c r="Q695" s="257">
        <f>[1]KURUMLAR!K778/4</f>
        <v>100000</v>
      </c>
      <c r="R695" s="103">
        <v>100000</v>
      </c>
      <c r="S695" s="103">
        <v>100000</v>
      </c>
      <c r="T695" s="103">
        <v>100000</v>
      </c>
    </row>
    <row r="696" spans="1:20" s="11" customFormat="1" ht="81" customHeight="1">
      <c r="A696" s="157">
        <v>694</v>
      </c>
      <c r="B696" s="142" t="s">
        <v>682</v>
      </c>
      <c r="C696" s="16" t="s">
        <v>473</v>
      </c>
      <c r="D696" s="175" t="s">
        <v>1149</v>
      </c>
      <c r="E696" s="15" t="s">
        <v>1143</v>
      </c>
      <c r="F696" s="16" t="s">
        <v>1147</v>
      </c>
      <c r="G696" s="16">
        <v>2020</v>
      </c>
      <c r="H696" s="20">
        <v>2020</v>
      </c>
      <c r="I696" s="21">
        <v>400000</v>
      </c>
      <c r="J696" s="51" t="s">
        <v>459</v>
      </c>
      <c r="K696" s="21">
        <v>400000</v>
      </c>
      <c r="L696" s="60" t="s">
        <v>459</v>
      </c>
      <c r="M696" s="290" t="s">
        <v>1617</v>
      </c>
      <c r="N696" s="256"/>
      <c r="O696" s="256"/>
      <c r="P696" s="256"/>
      <c r="Q696" s="257">
        <f>[1]KURUMLAR!K779/4</f>
        <v>100000</v>
      </c>
      <c r="R696" s="103">
        <v>100000</v>
      </c>
      <c r="S696" s="103">
        <v>100000</v>
      </c>
      <c r="T696" s="103">
        <v>100000</v>
      </c>
    </row>
    <row r="697" spans="1:20" s="11" customFormat="1" ht="81" customHeight="1">
      <c r="A697" s="157">
        <v>695</v>
      </c>
      <c r="B697" s="142" t="s">
        <v>682</v>
      </c>
      <c r="C697" s="16" t="s">
        <v>473</v>
      </c>
      <c r="D697" s="175" t="s">
        <v>604</v>
      </c>
      <c r="E697" s="15" t="s">
        <v>1143</v>
      </c>
      <c r="F697" s="16" t="s">
        <v>603</v>
      </c>
      <c r="G697" s="16">
        <v>2014</v>
      </c>
      <c r="H697" s="20">
        <v>2021</v>
      </c>
      <c r="I697" s="21">
        <v>9000000</v>
      </c>
      <c r="J697" s="51">
        <v>0</v>
      </c>
      <c r="K697" s="21">
        <v>2000</v>
      </c>
      <c r="L697" s="60"/>
      <c r="M697" s="290" t="s">
        <v>1618</v>
      </c>
      <c r="N697" s="256"/>
      <c r="O697" s="256"/>
      <c r="P697" s="256"/>
      <c r="Q697" s="257">
        <f>[1]KURUMLAR!K780/4</f>
        <v>500</v>
      </c>
      <c r="R697" s="103">
        <v>500</v>
      </c>
      <c r="S697" s="103">
        <v>500</v>
      </c>
      <c r="T697" s="103">
        <v>500</v>
      </c>
    </row>
    <row r="698" spans="1:20" s="11" customFormat="1" ht="81" customHeight="1">
      <c r="A698" s="157">
        <v>696</v>
      </c>
      <c r="B698" s="142" t="s">
        <v>682</v>
      </c>
      <c r="C698" s="16" t="s">
        <v>473</v>
      </c>
      <c r="D698" s="177" t="s">
        <v>1150</v>
      </c>
      <c r="E698" s="15" t="s">
        <v>1151</v>
      </c>
      <c r="F698" s="16" t="s">
        <v>1152</v>
      </c>
      <c r="G698" s="16">
        <v>2019</v>
      </c>
      <c r="H698" s="20">
        <v>2020</v>
      </c>
      <c r="I698" s="21">
        <v>1000000</v>
      </c>
      <c r="J698" s="51">
        <v>0</v>
      </c>
      <c r="K698" s="21">
        <v>1000000</v>
      </c>
      <c r="L698" s="60"/>
      <c r="M698" s="290" t="s">
        <v>1619</v>
      </c>
      <c r="N698" s="256"/>
      <c r="O698" s="256"/>
      <c r="P698" s="256"/>
      <c r="Q698" s="257">
        <f>[1]KURUMLAR!K781/4</f>
        <v>250000</v>
      </c>
      <c r="R698" s="103">
        <v>250000</v>
      </c>
      <c r="S698" s="103">
        <v>250000</v>
      </c>
      <c r="T698" s="103">
        <v>250000</v>
      </c>
    </row>
    <row r="699" spans="1:20" s="11" customFormat="1" ht="81" customHeight="1">
      <c r="A699" s="154">
        <v>697</v>
      </c>
      <c r="B699" s="142" t="s">
        <v>682</v>
      </c>
      <c r="C699" s="16" t="s">
        <v>473</v>
      </c>
      <c r="D699" s="177" t="s">
        <v>605</v>
      </c>
      <c r="E699" s="15" t="s">
        <v>1143</v>
      </c>
      <c r="F699" s="16" t="s">
        <v>606</v>
      </c>
      <c r="G699" s="16">
        <v>2017</v>
      </c>
      <c r="H699" s="20">
        <v>2020</v>
      </c>
      <c r="I699" s="21">
        <v>300000</v>
      </c>
      <c r="J699" s="51">
        <v>0</v>
      </c>
      <c r="K699" s="21">
        <v>300000</v>
      </c>
      <c r="L699" s="60"/>
      <c r="M699" s="290" t="s">
        <v>1620</v>
      </c>
      <c r="N699" s="256"/>
      <c r="O699" s="256"/>
      <c r="P699" s="256"/>
      <c r="Q699" s="257">
        <f>[1]KURUMLAR!K782/4</f>
        <v>75000</v>
      </c>
      <c r="R699" s="103">
        <v>75000</v>
      </c>
      <c r="S699" s="103">
        <v>75000</v>
      </c>
      <c r="T699" s="103">
        <v>75000</v>
      </c>
    </row>
    <row r="700" spans="1:20" s="11" customFormat="1" ht="81" customHeight="1">
      <c r="A700" s="157">
        <v>698</v>
      </c>
      <c r="B700" s="142" t="s">
        <v>682</v>
      </c>
      <c r="C700" s="16" t="s">
        <v>473</v>
      </c>
      <c r="D700" s="177" t="s">
        <v>607</v>
      </c>
      <c r="E700" s="15" t="s">
        <v>1143</v>
      </c>
      <c r="F700" s="16" t="s">
        <v>603</v>
      </c>
      <c r="G700" s="16">
        <v>2019</v>
      </c>
      <c r="H700" s="20">
        <v>2020</v>
      </c>
      <c r="I700" s="21">
        <v>850000</v>
      </c>
      <c r="J700" s="51">
        <v>0</v>
      </c>
      <c r="K700" s="21">
        <v>850000</v>
      </c>
      <c r="L700" s="60"/>
      <c r="M700" s="290" t="s">
        <v>1621</v>
      </c>
      <c r="N700" s="256"/>
      <c r="O700" s="256"/>
      <c r="P700" s="256"/>
      <c r="Q700" s="257">
        <f>[1]KURUMLAR!K783/4</f>
        <v>212500</v>
      </c>
      <c r="R700" s="103">
        <v>212500</v>
      </c>
      <c r="S700" s="103">
        <v>212500</v>
      </c>
      <c r="T700" s="103">
        <v>212500</v>
      </c>
    </row>
    <row r="701" spans="1:20" s="6" customFormat="1" ht="47.1" customHeight="1">
      <c r="A701" s="157">
        <v>699</v>
      </c>
      <c r="B701" s="142" t="s">
        <v>677</v>
      </c>
      <c r="C701" s="16" t="s">
        <v>473</v>
      </c>
      <c r="D701" s="176" t="s">
        <v>1370</v>
      </c>
      <c r="E701" s="16" t="s">
        <v>210</v>
      </c>
      <c r="F701" s="15" t="s">
        <v>608</v>
      </c>
      <c r="G701" s="16">
        <v>2020</v>
      </c>
      <c r="H701" s="16">
        <v>2020</v>
      </c>
      <c r="I701" s="39">
        <v>1250000</v>
      </c>
      <c r="J701" s="39">
        <v>0</v>
      </c>
      <c r="K701" s="39">
        <v>1250000</v>
      </c>
      <c r="L701" s="331"/>
      <c r="M701" s="259"/>
      <c r="N701" s="259"/>
      <c r="O701" s="259"/>
      <c r="P701" s="259"/>
      <c r="Q701" s="257">
        <f>[1]KURUMLAR!K346/4</f>
        <v>312500</v>
      </c>
      <c r="R701" s="39">
        <v>312500</v>
      </c>
      <c r="S701" s="39">
        <v>312500</v>
      </c>
      <c r="T701" s="39">
        <v>312500</v>
      </c>
    </row>
    <row r="702" spans="1:20" s="6" customFormat="1" ht="47.1" customHeight="1">
      <c r="A702" s="157">
        <v>700</v>
      </c>
      <c r="B702" s="142" t="s">
        <v>677</v>
      </c>
      <c r="C702" s="16" t="s">
        <v>473</v>
      </c>
      <c r="D702" s="176" t="s">
        <v>830</v>
      </c>
      <c r="E702" s="16" t="s">
        <v>1371</v>
      </c>
      <c r="F702" s="16" t="s">
        <v>674</v>
      </c>
      <c r="G702" s="16">
        <v>2020</v>
      </c>
      <c r="H702" s="16">
        <v>2022</v>
      </c>
      <c r="I702" s="40">
        <v>15000000</v>
      </c>
      <c r="J702" s="40">
        <v>0</v>
      </c>
      <c r="K702" s="39">
        <v>2500000</v>
      </c>
      <c r="L702" s="299"/>
      <c r="M702" s="259"/>
      <c r="N702" s="259"/>
      <c r="O702" s="259"/>
      <c r="P702" s="259"/>
      <c r="Q702" s="257">
        <f>[1]KURUMLAR!K347/4</f>
        <v>625000</v>
      </c>
      <c r="R702" s="39">
        <v>625000</v>
      </c>
      <c r="S702" s="39">
        <v>625000</v>
      </c>
      <c r="T702" s="39">
        <v>625000</v>
      </c>
    </row>
    <row r="703" spans="1:20" s="6" customFormat="1" ht="47.1" customHeight="1">
      <c r="A703" s="154">
        <v>701</v>
      </c>
      <c r="B703" s="142" t="s">
        <v>677</v>
      </c>
      <c r="C703" s="16" t="s">
        <v>473</v>
      </c>
      <c r="D703" s="176" t="s">
        <v>1372</v>
      </c>
      <c r="E703" s="16" t="s">
        <v>1371</v>
      </c>
      <c r="F703" s="16" t="s">
        <v>675</v>
      </c>
      <c r="G703" s="16">
        <v>2020</v>
      </c>
      <c r="H703" s="16">
        <v>2022</v>
      </c>
      <c r="I703" s="40">
        <v>37500000</v>
      </c>
      <c r="J703" s="40">
        <v>0</v>
      </c>
      <c r="K703" s="39">
        <v>9000000</v>
      </c>
      <c r="L703" s="299"/>
      <c r="M703" s="259"/>
      <c r="N703" s="259"/>
      <c r="O703" s="259"/>
      <c r="P703" s="259"/>
      <c r="Q703" s="257">
        <f>[1]KURUMLAR!K348/4</f>
        <v>2250000</v>
      </c>
      <c r="R703" s="39">
        <v>2250000</v>
      </c>
      <c r="S703" s="39">
        <v>2250000</v>
      </c>
      <c r="T703" s="39">
        <v>2250000</v>
      </c>
    </row>
    <row r="704" spans="1:20" s="6" customFormat="1" ht="47.1" customHeight="1">
      <c r="A704" s="157">
        <v>702</v>
      </c>
      <c r="B704" s="142" t="s">
        <v>677</v>
      </c>
      <c r="C704" s="16" t="s">
        <v>473</v>
      </c>
      <c r="D704" s="184" t="s">
        <v>1373</v>
      </c>
      <c r="E704" s="16" t="s">
        <v>1374</v>
      </c>
      <c r="F704" s="16" t="s">
        <v>1405</v>
      </c>
      <c r="G704" s="16">
        <v>2020</v>
      </c>
      <c r="H704" s="16">
        <v>2022</v>
      </c>
      <c r="I704" s="39">
        <v>43000000</v>
      </c>
      <c r="J704" s="39">
        <v>0</v>
      </c>
      <c r="K704" s="39">
        <v>4100000</v>
      </c>
      <c r="L704" s="331"/>
      <c r="M704" s="259"/>
      <c r="N704" s="259"/>
      <c r="O704" s="259"/>
      <c r="P704" s="259"/>
      <c r="Q704" s="257">
        <f>[1]KURUMLAR!K349/4</f>
        <v>1025000</v>
      </c>
      <c r="R704" s="39">
        <v>1025000</v>
      </c>
      <c r="S704" s="39">
        <v>1025000</v>
      </c>
      <c r="T704" s="39">
        <v>1025000</v>
      </c>
    </row>
    <row r="705" spans="1:20" s="6" customFormat="1" ht="47.1" customHeight="1">
      <c r="A705" s="157">
        <v>703</v>
      </c>
      <c r="B705" s="142" t="s">
        <v>677</v>
      </c>
      <c r="C705" s="16" t="s">
        <v>473</v>
      </c>
      <c r="D705" s="184" t="s">
        <v>1375</v>
      </c>
      <c r="E705" s="16" t="s">
        <v>164</v>
      </c>
      <c r="F705" s="16" t="s">
        <v>1376</v>
      </c>
      <c r="G705" s="16">
        <v>2017</v>
      </c>
      <c r="H705" s="16">
        <v>2022</v>
      </c>
      <c r="I705" s="48">
        <v>33846000</v>
      </c>
      <c r="J705" s="48">
        <v>0</v>
      </c>
      <c r="K705" s="48">
        <v>3000000</v>
      </c>
      <c r="L705" s="332"/>
      <c r="M705" s="259"/>
      <c r="N705" s="259"/>
      <c r="O705" s="259"/>
      <c r="P705" s="259"/>
      <c r="Q705" s="257">
        <f>[1]KURUMLAR!K350/4</f>
        <v>750000</v>
      </c>
      <c r="R705" s="48">
        <v>750000</v>
      </c>
      <c r="S705" s="48">
        <v>750000</v>
      </c>
      <c r="T705" s="48">
        <v>750000</v>
      </c>
    </row>
    <row r="706" spans="1:20" s="6" customFormat="1" ht="47.1" customHeight="1">
      <c r="A706" s="157">
        <v>704</v>
      </c>
      <c r="B706" s="142" t="s">
        <v>677</v>
      </c>
      <c r="C706" s="16" t="s">
        <v>473</v>
      </c>
      <c r="D706" s="183" t="s">
        <v>676</v>
      </c>
      <c r="E706" s="16" t="s">
        <v>1374</v>
      </c>
      <c r="F706" s="16" t="s">
        <v>1377</v>
      </c>
      <c r="G706" s="16">
        <v>2020</v>
      </c>
      <c r="H706" s="16">
        <v>2020</v>
      </c>
      <c r="I706" s="48">
        <v>13647000</v>
      </c>
      <c r="J706" s="48">
        <v>0</v>
      </c>
      <c r="K706" s="48">
        <v>13647000</v>
      </c>
      <c r="L706" s="332"/>
      <c r="M706" s="259"/>
      <c r="N706" s="259"/>
      <c r="O706" s="259"/>
      <c r="P706" s="259"/>
      <c r="Q706" s="257">
        <f>[1]KURUMLAR!K351/4</f>
        <v>3411750</v>
      </c>
      <c r="R706" s="48">
        <v>3411750</v>
      </c>
      <c r="S706" s="48">
        <v>3411750</v>
      </c>
      <c r="T706" s="48">
        <v>3411750</v>
      </c>
    </row>
    <row r="707" spans="1:20" s="6" customFormat="1" ht="47.1" customHeight="1">
      <c r="A707" s="154">
        <v>705</v>
      </c>
      <c r="B707" s="142" t="s">
        <v>677</v>
      </c>
      <c r="C707" s="16" t="s">
        <v>473</v>
      </c>
      <c r="D707" s="175" t="s">
        <v>1378</v>
      </c>
      <c r="E707" s="16" t="s">
        <v>1374</v>
      </c>
      <c r="F707" s="16" t="s">
        <v>1379</v>
      </c>
      <c r="G707" s="16">
        <v>2020</v>
      </c>
      <c r="H707" s="16">
        <v>2020</v>
      </c>
      <c r="I707" s="48">
        <v>13000000</v>
      </c>
      <c r="J707" s="48">
        <v>0</v>
      </c>
      <c r="K707" s="48">
        <v>13000000</v>
      </c>
      <c r="L707" s="273"/>
      <c r="M707" s="259"/>
      <c r="N707" s="259"/>
      <c r="O707" s="259"/>
      <c r="P707" s="259"/>
      <c r="Q707" s="257">
        <f>[1]KURUMLAR!K352/4</f>
        <v>3250000</v>
      </c>
      <c r="R707" s="48">
        <v>3250000</v>
      </c>
      <c r="S707" s="48">
        <v>3250000</v>
      </c>
      <c r="T707" s="48">
        <v>3250000</v>
      </c>
    </row>
    <row r="708" spans="1:20" s="6" customFormat="1" ht="47.1" customHeight="1">
      <c r="A708" s="157">
        <v>706</v>
      </c>
      <c r="B708" s="142" t="s">
        <v>677</v>
      </c>
      <c r="C708" s="16" t="s">
        <v>473</v>
      </c>
      <c r="D708" s="175" t="s">
        <v>1380</v>
      </c>
      <c r="E708" s="16" t="s">
        <v>1374</v>
      </c>
      <c r="F708" s="16" t="s">
        <v>647</v>
      </c>
      <c r="G708" s="15">
        <v>2011</v>
      </c>
      <c r="H708" s="15">
        <v>2021</v>
      </c>
      <c r="I708" s="48">
        <v>30550000</v>
      </c>
      <c r="J708" s="48">
        <v>25550000</v>
      </c>
      <c r="K708" s="48">
        <v>4600000</v>
      </c>
      <c r="L708" s="273"/>
      <c r="M708" s="259"/>
      <c r="N708" s="259"/>
      <c r="O708" s="259"/>
      <c r="P708" s="259"/>
      <c r="Q708" s="257">
        <f>[1]KURUMLAR!K353/4</f>
        <v>1150000</v>
      </c>
      <c r="R708" s="48">
        <v>1150000</v>
      </c>
      <c r="S708" s="48">
        <v>1150000</v>
      </c>
      <c r="T708" s="48">
        <v>1150000</v>
      </c>
    </row>
    <row r="709" spans="1:20" s="6" customFormat="1" ht="47.1" customHeight="1">
      <c r="A709" s="157">
        <v>707</v>
      </c>
      <c r="B709" s="142" t="s">
        <v>677</v>
      </c>
      <c r="C709" s="16" t="s">
        <v>473</v>
      </c>
      <c r="D709" s="175" t="s">
        <v>1381</v>
      </c>
      <c r="E709" s="16" t="s">
        <v>164</v>
      </c>
      <c r="F709" s="16" t="s">
        <v>647</v>
      </c>
      <c r="G709" s="15">
        <v>2013</v>
      </c>
      <c r="H709" s="15">
        <v>2022</v>
      </c>
      <c r="I709" s="48">
        <v>6000000</v>
      </c>
      <c r="J709" s="48">
        <v>5854000</v>
      </c>
      <c r="K709" s="48">
        <v>2000</v>
      </c>
      <c r="L709" s="273"/>
      <c r="M709" s="259"/>
      <c r="N709" s="259"/>
      <c r="O709" s="259"/>
      <c r="P709" s="259"/>
      <c r="Q709" s="257">
        <f>[1]KURUMLAR!K354/4</f>
        <v>500</v>
      </c>
      <c r="R709" s="48">
        <v>500</v>
      </c>
      <c r="S709" s="48">
        <v>500</v>
      </c>
      <c r="T709" s="48">
        <v>500</v>
      </c>
    </row>
    <row r="710" spans="1:20" s="6" customFormat="1" ht="47.1" customHeight="1">
      <c r="A710" s="157">
        <v>708</v>
      </c>
      <c r="B710" s="142" t="s">
        <v>677</v>
      </c>
      <c r="C710" s="16" t="s">
        <v>473</v>
      </c>
      <c r="D710" s="175" t="s">
        <v>1382</v>
      </c>
      <c r="E710" s="16" t="s">
        <v>83</v>
      </c>
      <c r="F710" s="16" t="s">
        <v>647</v>
      </c>
      <c r="G710" s="17">
        <v>2017</v>
      </c>
      <c r="H710" s="17">
        <v>2022</v>
      </c>
      <c r="I710" s="41">
        <v>2550000</v>
      </c>
      <c r="J710" s="41">
        <v>1950000</v>
      </c>
      <c r="K710" s="41">
        <v>300000</v>
      </c>
      <c r="L710" s="273"/>
      <c r="M710" s="259"/>
      <c r="N710" s="259"/>
      <c r="O710" s="259"/>
      <c r="P710" s="259"/>
      <c r="Q710" s="257">
        <f>[1]KURUMLAR!K355/4</f>
        <v>75000</v>
      </c>
      <c r="R710" s="48">
        <v>75000</v>
      </c>
      <c r="S710" s="48">
        <v>75000</v>
      </c>
      <c r="T710" s="48">
        <v>75000</v>
      </c>
    </row>
    <row r="711" spans="1:20" s="6" customFormat="1" ht="47.1" customHeight="1">
      <c r="A711" s="154">
        <v>709</v>
      </c>
      <c r="B711" s="142" t="s">
        <v>677</v>
      </c>
      <c r="C711" s="16" t="s">
        <v>473</v>
      </c>
      <c r="D711" s="175" t="s">
        <v>1383</v>
      </c>
      <c r="E711" s="16" t="s">
        <v>1374</v>
      </c>
      <c r="F711" s="16" t="s">
        <v>1384</v>
      </c>
      <c r="G711" s="17">
        <v>2020</v>
      </c>
      <c r="H711" s="17">
        <v>2020</v>
      </c>
      <c r="I711" s="41">
        <v>1000000</v>
      </c>
      <c r="J711" s="41">
        <v>0</v>
      </c>
      <c r="K711" s="41">
        <v>1000000</v>
      </c>
      <c r="L711" s="273"/>
      <c r="M711" s="259"/>
      <c r="N711" s="259"/>
      <c r="O711" s="259"/>
      <c r="P711" s="259"/>
      <c r="Q711" s="257">
        <f>[1]KURUMLAR!K356/4</f>
        <v>250000</v>
      </c>
      <c r="R711" s="48">
        <v>250000</v>
      </c>
      <c r="S711" s="48">
        <v>250000</v>
      </c>
      <c r="T711" s="48">
        <v>250000</v>
      </c>
    </row>
    <row r="712" spans="1:20" s="6" customFormat="1" ht="47.1" customHeight="1">
      <c r="A712" s="157">
        <v>710</v>
      </c>
      <c r="B712" s="142" t="s">
        <v>677</v>
      </c>
      <c r="C712" s="16" t="s">
        <v>473</v>
      </c>
      <c r="D712" s="175" t="s">
        <v>1385</v>
      </c>
      <c r="E712" s="17" t="s">
        <v>210</v>
      </c>
      <c r="F712" s="16" t="s">
        <v>1386</v>
      </c>
      <c r="G712" s="15">
        <v>2007</v>
      </c>
      <c r="H712" s="15">
        <v>2020</v>
      </c>
      <c r="I712" s="48">
        <v>31472000</v>
      </c>
      <c r="J712" s="48">
        <v>30232000</v>
      </c>
      <c r="K712" s="48">
        <v>1240000</v>
      </c>
      <c r="L712" s="273"/>
      <c r="M712" s="259"/>
      <c r="N712" s="259"/>
      <c r="O712" s="259"/>
      <c r="P712" s="259"/>
      <c r="Q712" s="257">
        <f>[1]KURUMLAR!K357/4</f>
        <v>310000</v>
      </c>
      <c r="R712" s="48">
        <v>310000</v>
      </c>
      <c r="S712" s="48">
        <v>310000</v>
      </c>
      <c r="T712" s="48">
        <v>310000</v>
      </c>
    </row>
    <row r="713" spans="1:20" s="6" customFormat="1" ht="47.1" customHeight="1">
      <c r="A713" s="157">
        <v>711</v>
      </c>
      <c r="B713" s="142" t="s">
        <v>677</v>
      </c>
      <c r="C713" s="16" t="s">
        <v>473</v>
      </c>
      <c r="D713" s="175" t="s">
        <v>1387</v>
      </c>
      <c r="E713" s="17" t="s">
        <v>210</v>
      </c>
      <c r="F713" s="16" t="s">
        <v>1388</v>
      </c>
      <c r="G713" s="15">
        <v>2009</v>
      </c>
      <c r="H713" s="15">
        <v>2020</v>
      </c>
      <c r="I713" s="48">
        <v>79248000</v>
      </c>
      <c r="J713" s="48">
        <v>75248000</v>
      </c>
      <c r="K713" s="48">
        <v>4000000</v>
      </c>
      <c r="L713" s="273"/>
      <c r="M713" s="259"/>
      <c r="N713" s="259"/>
      <c r="O713" s="259"/>
      <c r="P713" s="259"/>
      <c r="Q713" s="257">
        <f>[1]KURUMLAR!K358/4</f>
        <v>1000000</v>
      </c>
      <c r="R713" s="48">
        <v>1000000</v>
      </c>
      <c r="S713" s="48">
        <v>1000000</v>
      </c>
      <c r="T713" s="48">
        <v>1000000</v>
      </c>
    </row>
    <row r="714" spans="1:20" s="6" customFormat="1" ht="47.1" customHeight="1">
      <c r="A714" s="157">
        <v>712</v>
      </c>
      <c r="B714" s="142" t="s">
        <v>677</v>
      </c>
      <c r="C714" s="16" t="s">
        <v>473</v>
      </c>
      <c r="D714" s="176" t="s">
        <v>1389</v>
      </c>
      <c r="E714" s="17" t="s">
        <v>210</v>
      </c>
      <c r="F714" s="16" t="s">
        <v>1390</v>
      </c>
      <c r="G714" s="15">
        <v>2010</v>
      </c>
      <c r="H714" s="15">
        <v>2020</v>
      </c>
      <c r="I714" s="48">
        <v>11722000</v>
      </c>
      <c r="J714" s="48">
        <v>11022000</v>
      </c>
      <c r="K714" s="48">
        <v>700000</v>
      </c>
      <c r="L714" s="273"/>
      <c r="M714" s="259"/>
      <c r="N714" s="259"/>
      <c r="O714" s="259"/>
      <c r="P714" s="259"/>
      <c r="Q714" s="257">
        <f>[1]KURUMLAR!K359/4</f>
        <v>175000</v>
      </c>
      <c r="R714" s="48">
        <v>175000</v>
      </c>
      <c r="S714" s="48">
        <v>175000</v>
      </c>
      <c r="T714" s="48">
        <v>175000</v>
      </c>
    </row>
    <row r="715" spans="1:20" s="6" customFormat="1" ht="47.1" customHeight="1">
      <c r="A715" s="154">
        <v>713</v>
      </c>
      <c r="B715" s="142" t="s">
        <v>677</v>
      </c>
      <c r="C715" s="16" t="s">
        <v>473</v>
      </c>
      <c r="D715" s="176" t="s">
        <v>1391</v>
      </c>
      <c r="E715" s="17" t="s">
        <v>210</v>
      </c>
      <c r="F715" s="16" t="s">
        <v>1390</v>
      </c>
      <c r="G715" s="15">
        <v>2012</v>
      </c>
      <c r="H715" s="15">
        <v>2020</v>
      </c>
      <c r="I715" s="48">
        <v>2129000</v>
      </c>
      <c r="J715" s="48">
        <v>1929000</v>
      </c>
      <c r="K715" s="48">
        <v>200000</v>
      </c>
      <c r="L715" s="273"/>
      <c r="M715" s="259"/>
      <c r="N715" s="259"/>
      <c r="O715" s="259"/>
      <c r="P715" s="259"/>
      <c r="Q715" s="257">
        <f>[1]KURUMLAR!K360/4</f>
        <v>50000</v>
      </c>
      <c r="R715" s="48">
        <v>50000</v>
      </c>
      <c r="S715" s="48">
        <v>50000</v>
      </c>
      <c r="T715" s="48">
        <v>50000</v>
      </c>
    </row>
    <row r="716" spans="1:20" s="6" customFormat="1" ht="47.1" customHeight="1">
      <c r="A716" s="157">
        <v>714</v>
      </c>
      <c r="B716" s="142" t="s">
        <v>677</v>
      </c>
      <c r="C716" s="16" t="s">
        <v>473</v>
      </c>
      <c r="D716" s="176" t="s">
        <v>1392</v>
      </c>
      <c r="E716" s="16" t="s">
        <v>210</v>
      </c>
      <c r="F716" s="16" t="s">
        <v>1390</v>
      </c>
      <c r="G716" s="15">
        <v>2020</v>
      </c>
      <c r="H716" s="15">
        <v>2020</v>
      </c>
      <c r="I716" s="48">
        <v>400000</v>
      </c>
      <c r="J716" s="48">
        <v>0</v>
      </c>
      <c r="K716" s="48">
        <v>400000</v>
      </c>
      <c r="L716" s="273"/>
      <c r="M716" s="259"/>
      <c r="N716" s="259"/>
      <c r="O716" s="259"/>
      <c r="P716" s="259"/>
      <c r="Q716" s="257">
        <f>[1]KURUMLAR!K361/4</f>
        <v>100000</v>
      </c>
      <c r="R716" s="48">
        <v>100000</v>
      </c>
      <c r="S716" s="48">
        <v>100000</v>
      </c>
      <c r="T716" s="48">
        <v>100000</v>
      </c>
    </row>
    <row r="717" spans="1:20" s="6" customFormat="1" ht="47.1" customHeight="1">
      <c r="A717" s="157">
        <v>715</v>
      </c>
      <c r="B717" s="142" t="s">
        <v>677</v>
      </c>
      <c r="C717" s="16" t="s">
        <v>473</v>
      </c>
      <c r="D717" s="175" t="s">
        <v>1393</v>
      </c>
      <c r="E717" s="16" t="s">
        <v>210</v>
      </c>
      <c r="F717" s="16" t="s">
        <v>1394</v>
      </c>
      <c r="G717" s="15">
        <v>2016</v>
      </c>
      <c r="H717" s="15">
        <v>2020</v>
      </c>
      <c r="I717" s="48">
        <v>21150000</v>
      </c>
      <c r="J717" s="48">
        <v>17440000</v>
      </c>
      <c r="K717" s="48">
        <v>2303000</v>
      </c>
      <c r="L717" s="273"/>
      <c r="M717" s="259"/>
      <c r="N717" s="259"/>
      <c r="O717" s="259"/>
      <c r="P717" s="259"/>
      <c r="Q717" s="257">
        <f>[1]KURUMLAR!K362/4</f>
        <v>575750</v>
      </c>
      <c r="R717" s="48">
        <v>575750</v>
      </c>
      <c r="S717" s="48">
        <v>575750</v>
      </c>
      <c r="T717" s="48">
        <v>575750</v>
      </c>
    </row>
    <row r="718" spans="1:20" s="6" customFormat="1" ht="47.1" customHeight="1">
      <c r="A718" s="157">
        <v>716</v>
      </c>
      <c r="B718" s="142" t="s">
        <v>677</v>
      </c>
      <c r="C718" s="16" t="s">
        <v>473</v>
      </c>
      <c r="D718" s="175" t="s">
        <v>844</v>
      </c>
      <c r="E718" s="16" t="s">
        <v>210</v>
      </c>
      <c r="F718" s="16" t="s">
        <v>639</v>
      </c>
      <c r="G718" s="15">
        <v>2020</v>
      </c>
      <c r="H718" s="15">
        <v>2020</v>
      </c>
      <c r="I718" s="48">
        <v>1456000</v>
      </c>
      <c r="J718" s="48">
        <v>0</v>
      </c>
      <c r="K718" s="48">
        <v>1456000</v>
      </c>
      <c r="L718" s="273"/>
      <c r="M718" s="259"/>
      <c r="N718" s="259"/>
      <c r="O718" s="259"/>
      <c r="P718" s="259"/>
      <c r="Q718" s="257">
        <f>[1]KURUMLAR!K363/4</f>
        <v>364000</v>
      </c>
      <c r="R718" s="48">
        <v>364000</v>
      </c>
      <c r="S718" s="48">
        <v>364000</v>
      </c>
      <c r="T718" s="48">
        <v>364000</v>
      </c>
    </row>
    <row r="719" spans="1:20" s="6" customFormat="1" ht="47.1" customHeight="1">
      <c r="A719" s="154">
        <v>717</v>
      </c>
      <c r="B719" s="142" t="s">
        <v>677</v>
      </c>
      <c r="C719" s="16" t="s">
        <v>473</v>
      </c>
      <c r="D719" s="176" t="s">
        <v>1395</v>
      </c>
      <c r="E719" s="16" t="s">
        <v>210</v>
      </c>
      <c r="F719" s="16" t="s">
        <v>1396</v>
      </c>
      <c r="G719" s="15">
        <v>2019</v>
      </c>
      <c r="H719" s="15">
        <v>2022</v>
      </c>
      <c r="I719" s="48">
        <v>37740000</v>
      </c>
      <c r="J719" s="48">
        <v>4000000</v>
      </c>
      <c r="K719" s="48">
        <v>10000</v>
      </c>
      <c r="L719" s="273"/>
      <c r="M719" s="259"/>
      <c r="N719" s="259"/>
      <c r="O719" s="259"/>
      <c r="P719" s="259"/>
      <c r="Q719" s="257">
        <f>[1]KURUMLAR!K364/4</f>
        <v>2500</v>
      </c>
      <c r="R719" s="48">
        <v>2500</v>
      </c>
      <c r="S719" s="48">
        <v>2500</v>
      </c>
      <c r="T719" s="48">
        <v>2500</v>
      </c>
    </row>
    <row r="720" spans="1:20" s="6" customFormat="1" ht="47.1" customHeight="1">
      <c r="A720" s="157">
        <v>718</v>
      </c>
      <c r="B720" s="142" t="s">
        <v>677</v>
      </c>
      <c r="C720" s="16" t="s">
        <v>473</v>
      </c>
      <c r="D720" s="176" t="s">
        <v>1397</v>
      </c>
      <c r="E720" s="17" t="s">
        <v>83</v>
      </c>
      <c r="F720" s="16" t="s">
        <v>1398</v>
      </c>
      <c r="G720" s="17">
        <v>1991</v>
      </c>
      <c r="H720" s="17">
        <v>2023</v>
      </c>
      <c r="I720" s="41">
        <v>33482000</v>
      </c>
      <c r="J720" s="41">
        <v>22932000</v>
      </c>
      <c r="K720" s="41">
        <v>1310000</v>
      </c>
      <c r="L720" s="273"/>
      <c r="M720" s="259"/>
      <c r="N720" s="259"/>
      <c r="O720" s="259"/>
      <c r="P720" s="259"/>
      <c r="Q720" s="257">
        <f>[1]KURUMLAR!K365/4</f>
        <v>327500</v>
      </c>
      <c r="R720" s="48">
        <v>327500</v>
      </c>
      <c r="S720" s="48">
        <v>327500</v>
      </c>
      <c r="T720" s="48">
        <v>327500</v>
      </c>
    </row>
    <row r="721" spans="1:20" s="6" customFormat="1" ht="47.1" customHeight="1">
      <c r="A721" s="157">
        <v>719</v>
      </c>
      <c r="B721" s="142" t="s">
        <v>677</v>
      </c>
      <c r="C721" s="16" t="s">
        <v>473</v>
      </c>
      <c r="D721" s="176" t="s">
        <v>1399</v>
      </c>
      <c r="E721" s="17" t="s">
        <v>83</v>
      </c>
      <c r="F721" s="16" t="s">
        <v>1400</v>
      </c>
      <c r="G721" s="17">
        <v>2010</v>
      </c>
      <c r="H721" s="17">
        <v>2023</v>
      </c>
      <c r="I721" s="41">
        <v>18302000</v>
      </c>
      <c r="J721" s="41">
        <v>9497000</v>
      </c>
      <c r="K721" s="41">
        <v>1160000</v>
      </c>
      <c r="L721" s="273"/>
      <c r="M721" s="259"/>
      <c r="N721" s="259"/>
      <c r="O721" s="259"/>
      <c r="P721" s="259"/>
      <c r="Q721" s="257">
        <f>[1]KURUMLAR!K366/4</f>
        <v>290000</v>
      </c>
      <c r="R721" s="48">
        <v>290000</v>
      </c>
      <c r="S721" s="48">
        <v>290000</v>
      </c>
      <c r="T721" s="48">
        <v>290000</v>
      </c>
    </row>
    <row r="722" spans="1:20" s="6" customFormat="1" ht="74.25" customHeight="1">
      <c r="A722" s="157">
        <v>720</v>
      </c>
      <c r="B722" s="142" t="s">
        <v>677</v>
      </c>
      <c r="C722" s="16" t="s">
        <v>473</v>
      </c>
      <c r="D722" s="176" t="s">
        <v>1401</v>
      </c>
      <c r="E722" s="17" t="s">
        <v>83</v>
      </c>
      <c r="F722" s="16" t="s">
        <v>1402</v>
      </c>
      <c r="G722" s="17">
        <v>2016</v>
      </c>
      <c r="H722" s="17">
        <v>2023</v>
      </c>
      <c r="I722" s="41">
        <v>13377000</v>
      </c>
      <c r="J722" s="41">
        <v>4183000</v>
      </c>
      <c r="K722" s="41">
        <v>1055000</v>
      </c>
      <c r="L722" s="273"/>
      <c r="M722" s="259"/>
      <c r="N722" s="259"/>
      <c r="O722" s="259"/>
      <c r="P722" s="259"/>
      <c r="Q722" s="257">
        <f>[1]KURUMLAR!K367/4</f>
        <v>263750</v>
      </c>
      <c r="R722" s="48">
        <v>263750</v>
      </c>
      <c r="S722" s="48">
        <v>263750</v>
      </c>
      <c r="T722" s="48">
        <v>263750</v>
      </c>
    </row>
    <row r="723" spans="1:20" s="6" customFormat="1" ht="47.1" customHeight="1">
      <c r="A723" s="154">
        <v>721</v>
      </c>
      <c r="B723" s="142" t="s">
        <v>677</v>
      </c>
      <c r="C723" s="16" t="s">
        <v>473</v>
      </c>
      <c r="D723" s="176" t="s">
        <v>1403</v>
      </c>
      <c r="E723" s="17" t="s">
        <v>83</v>
      </c>
      <c r="F723" s="16" t="s">
        <v>1404</v>
      </c>
      <c r="G723" s="17">
        <v>2020</v>
      </c>
      <c r="H723" s="17">
        <v>2022</v>
      </c>
      <c r="I723" s="41">
        <v>806000</v>
      </c>
      <c r="J723" s="41">
        <v>0</v>
      </c>
      <c r="K723" s="41">
        <v>272000</v>
      </c>
      <c r="L723" s="273"/>
      <c r="M723" s="259"/>
      <c r="N723" s="259"/>
      <c r="O723" s="259"/>
      <c r="P723" s="259"/>
      <c r="Q723" s="257">
        <f>[1]KURUMLAR!K368/4</f>
        <v>68000</v>
      </c>
      <c r="R723" s="48">
        <v>68000</v>
      </c>
      <c r="S723" s="48">
        <v>68000</v>
      </c>
      <c r="T723" s="48">
        <v>68000</v>
      </c>
    </row>
    <row r="724" spans="1:20" s="11" customFormat="1" ht="47.1" customHeight="1">
      <c r="A724" s="157">
        <v>722</v>
      </c>
      <c r="B724" s="142" t="s">
        <v>640</v>
      </c>
      <c r="C724" s="16" t="s">
        <v>473</v>
      </c>
      <c r="D724" s="183" t="s">
        <v>621</v>
      </c>
      <c r="E724" s="20" t="s">
        <v>74</v>
      </c>
      <c r="F724" s="333" t="s">
        <v>641</v>
      </c>
      <c r="G724" s="20">
        <v>2020</v>
      </c>
      <c r="H724" s="20">
        <v>2020</v>
      </c>
      <c r="I724" s="74">
        <v>1400000</v>
      </c>
      <c r="J724" s="74"/>
      <c r="K724" s="74">
        <v>1400000</v>
      </c>
      <c r="L724" s="256"/>
      <c r="M724" s="334" t="s">
        <v>1622</v>
      </c>
      <c r="N724" s="256"/>
      <c r="O724" s="256"/>
      <c r="P724" s="256"/>
      <c r="Q724" s="257">
        <f>[1]KURUMLAR!K369/4</f>
        <v>350000</v>
      </c>
      <c r="R724" s="103">
        <v>350000</v>
      </c>
      <c r="S724" s="103">
        <v>350000</v>
      </c>
      <c r="T724" s="103">
        <v>350000</v>
      </c>
    </row>
    <row r="725" spans="1:20" s="11" customFormat="1" ht="47.1" customHeight="1">
      <c r="A725" s="157">
        <v>723</v>
      </c>
      <c r="B725" s="142" t="s">
        <v>640</v>
      </c>
      <c r="C725" s="16" t="s">
        <v>473</v>
      </c>
      <c r="D725" s="178" t="s">
        <v>760</v>
      </c>
      <c r="E725" s="256" t="s">
        <v>74</v>
      </c>
      <c r="F725" s="335" t="s">
        <v>761</v>
      </c>
      <c r="G725" s="256">
        <v>2006</v>
      </c>
      <c r="H725" s="256">
        <v>2023</v>
      </c>
      <c r="I725" s="73">
        <v>267937500</v>
      </c>
      <c r="J725" s="73">
        <v>68482000</v>
      </c>
      <c r="K725" s="73">
        <v>22975000</v>
      </c>
      <c r="L725" s="256"/>
      <c r="M725" s="430" t="s">
        <v>1623</v>
      </c>
      <c r="N725" s="256"/>
      <c r="O725" s="256"/>
      <c r="P725" s="256"/>
      <c r="Q725" s="257">
        <f>[1]KURUMLAR!K370/4</f>
        <v>5743750</v>
      </c>
      <c r="R725" s="103">
        <v>5743750</v>
      </c>
      <c r="S725" s="103">
        <v>5743750</v>
      </c>
      <c r="T725" s="103">
        <v>5743750</v>
      </c>
    </row>
    <row r="726" spans="1:20" s="11" customFormat="1" ht="47.1" customHeight="1">
      <c r="A726" s="157">
        <v>724</v>
      </c>
      <c r="B726" s="142" t="s">
        <v>640</v>
      </c>
      <c r="C726" s="16" t="s">
        <v>473</v>
      </c>
      <c r="D726" s="178" t="s">
        <v>760</v>
      </c>
      <c r="E726" s="256"/>
      <c r="F726" s="335"/>
      <c r="G726" s="256"/>
      <c r="H726" s="256"/>
      <c r="I726" s="73"/>
      <c r="J726" s="73"/>
      <c r="K726" s="73"/>
      <c r="L726" s="256"/>
      <c r="M726" s="430"/>
      <c r="N726" s="256"/>
      <c r="O726" s="256"/>
      <c r="P726" s="256"/>
      <c r="Q726" s="257" t="e">
        <f>[1]KURUMLAR!K371/4</f>
        <v>#REF!</v>
      </c>
      <c r="R726" s="103">
        <v>0</v>
      </c>
      <c r="S726" s="103">
        <v>0</v>
      </c>
      <c r="T726" s="103">
        <v>0</v>
      </c>
    </row>
    <row r="727" spans="1:20" s="11" customFormat="1" ht="47.1" customHeight="1">
      <c r="A727" s="154">
        <v>725</v>
      </c>
      <c r="B727" s="142" t="s">
        <v>640</v>
      </c>
      <c r="C727" s="16" t="s">
        <v>473</v>
      </c>
      <c r="D727" s="178" t="s">
        <v>760</v>
      </c>
      <c r="E727" s="256"/>
      <c r="F727" s="336" t="s">
        <v>762</v>
      </c>
      <c r="G727" s="256"/>
      <c r="H727" s="256"/>
      <c r="I727" s="73"/>
      <c r="J727" s="73"/>
      <c r="K727" s="73"/>
      <c r="L727" s="256"/>
      <c r="M727" s="430"/>
      <c r="N727" s="256"/>
      <c r="O727" s="256"/>
      <c r="P727" s="256"/>
      <c r="Q727" s="257" t="e">
        <f>[1]KURUMLAR!K372/4</f>
        <v>#REF!</v>
      </c>
      <c r="R727" s="103">
        <v>0</v>
      </c>
      <c r="S727" s="103">
        <v>0</v>
      </c>
      <c r="T727" s="103">
        <v>0</v>
      </c>
    </row>
    <row r="728" spans="1:20" s="11" customFormat="1" ht="47.1" customHeight="1">
      <c r="A728" s="157">
        <v>726</v>
      </c>
      <c r="B728" s="142" t="s">
        <v>640</v>
      </c>
      <c r="C728" s="16" t="s">
        <v>473</v>
      </c>
      <c r="D728" s="178" t="s">
        <v>760</v>
      </c>
      <c r="E728" s="256"/>
      <c r="F728" s="336" t="s">
        <v>763</v>
      </c>
      <c r="G728" s="256"/>
      <c r="H728" s="256"/>
      <c r="I728" s="73"/>
      <c r="J728" s="73"/>
      <c r="K728" s="73"/>
      <c r="L728" s="256"/>
      <c r="M728" s="430"/>
      <c r="N728" s="256"/>
      <c r="O728" s="256"/>
      <c r="P728" s="256"/>
      <c r="Q728" s="257" t="e">
        <f>[1]KURUMLAR!K373/4</f>
        <v>#REF!</v>
      </c>
      <c r="R728" s="103">
        <v>0</v>
      </c>
      <c r="S728" s="103">
        <v>0</v>
      </c>
      <c r="T728" s="103">
        <v>0</v>
      </c>
    </row>
    <row r="729" spans="1:20" s="11" customFormat="1" ht="47.1" customHeight="1">
      <c r="A729" s="157">
        <v>727</v>
      </c>
      <c r="B729" s="142" t="s">
        <v>640</v>
      </c>
      <c r="C729" s="16" t="s">
        <v>473</v>
      </c>
      <c r="D729" s="178" t="s">
        <v>760</v>
      </c>
      <c r="E729" s="256"/>
      <c r="F729" s="336" t="s">
        <v>764</v>
      </c>
      <c r="G729" s="256"/>
      <c r="H729" s="256"/>
      <c r="I729" s="73"/>
      <c r="J729" s="73"/>
      <c r="K729" s="73"/>
      <c r="L729" s="256"/>
      <c r="M729" s="430"/>
      <c r="N729" s="256"/>
      <c r="O729" s="256"/>
      <c r="P729" s="256"/>
      <c r="Q729" s="257" t="e">
        <f>[1]KURUMLAR!K374/4</f>
        <v>#REF!</v>
      </c>
      <c r="R729" s="103">
        <v>0</v>
      </c>
      <c r="S729" s="103">
        <v>0</v>
      </c>
      <c r="T729" s="103">
        <v>0</v>
      </c>
    </row>
    <row r="730" spans="1:20" s="11" customFormat="1" ht="47.1" customHeight="1">
      <c r="A730" s="157">
        <v>728</v>
      </c>
      <c r="B730" s="142" t="s">
        <v>640</v>
      </c>
      <c r="C730" s="20" t="s">
        <v>473</v>
      </c>
      <c r="D730" s="178" t="s">
        <v>760</v>
      </c>
      <c r="E730" s="256"/>
      <c r="F730" s="336" t="s">
        <v>765</v>
      </c>
      <c r="G730" s="256"/>
      <c r="H730" s="256"/>
      <c r="I730" s="73"/>
      <c r="J730" s="73"/>
      <c r="K730" s="73"/>
      <c r="L730" s="256"/>
      <c r="M730" s="430"/>
      <c r="N730" s="256"/>
      <c r="O730" s="256"/>
      <c r="P730" s="256"/>
      <c r="Q730" s="257" t="e">
        <f>[1]KURUMLAR!K375/4</f>
        <v>#REF!</v>
      </c>
      <c r="R730" s="103">
        <v>0</v>
      </c>
      <c r="S730" s="103">
        <v>0</v>
      </c>
      <c r="T730" s="103">
        <v>0</v>
      </c>
    </row>
    <row r="731" spans="1:20" s="11" customFormat="1" ht="47.1" customHeight="1">
      <c r="A731" s="154">
        <v>729</v>
      </c>
      <c r="B731" s="142" t="s">
        <v>640</v>
      </c>
      <c r="C731" s="20" t="s">
        <v>473</v>
      </c>
      <c r="D731" s="178" t="s">
        <v>760</v>
      </c>
      <c r="E731" s="256"/>
      <c r="F731" s="336" t="s">
        <v>766</v>
      </c>
      <c r="G731" s="256"/>
      <c r="H731" s="256"/>
      <c r="I731" s="73"/>
      <c r="J731" s="73"/>
      <c r="K731" s="73"/>
      <c r="L731" s="256"/>
      <c r="M731" s="430"/>
      <c r="N731" s="256"/>
      <c r="O731" s="256"/>
      <c r="P731" s="256"/>
      <c r="Q731" s="257" t="e">
        <f>[1]KURUMLAR!K376/4</f>
        <v>#REF!</v>
      </c>
      <c r="R731" s="103">
        <v>0</v>
      </c>
      <c r="S731" s="103">
        <v>0</v>
      </c>
      <c r="T731" s="103">
        <v>0</v>
      </c>
    </row>
    <row r="732" spans="1:20" s="11" customFormat="1" ht="47.1" customHeight="1">
      <c r="A732" s="157">
        <v>730</v>
      </c>
      <c r="B732" s="142" t="s">
        <v>640</v>
      </c>
      <c r="C732" s="20" t="s">
        <v>473</v>
      </c>
      <c r="D732" s="178" t="s">
        <v>760</v>
      </c>
      <c r="E732" s="256"/>
      <c r="F732" s="336"/>
      <c r="G732" s="256"/>
      <c r="H732" s="256"/>
      <c r="I732" s="73"/>
      <c r="J732" s="73"/>
      <c r="K732" s="73"/>
      <c r="L732" s="256"/>
      <c r="M732" s="337"/>
      <c r="N732" s="256"/>
      <c r="O732" s="256"/>
      <c r="P732" s="256"/>
      <c r="Q732" s="257" t="e">
        <f>[1]KURUMLAR!K377/4</f>
        <v>#REF!</v>
      </c>
      <c r="R732" s="103">
        <v>0</v>
      </c>
      <c r="S732" s="103">
        <v>0</v>
      </c>
      <c r="T732" s="103">
        <v>0</v>
      </c>
    </row>
    <row r="733" spans="1:20" s="11" customFormat="1" ht="47.1" customHeight="1">
      <c r="A733" s="157">
        <v>731</v>
      </c>
      <c r="B733" s="142" t="s">
        <v>640</v>
      </c>
      <c r="C733" s="20" t="s">
        <v>473</v>
      </c>
      <c r="D733" s="178" t="s">
        <v>73</v>
      </c>
      <c r="E733" s="256" t="s">
        <v>74</v>
      </c>
      <c r="F733" s="336" t="s">
        <v>767</v>
      </c>
      <c r="G733" s="256">
        <v>2020</v>
      </c>
      <c r="H733" s="256">
        <v>2020</v>
      </c>
      <c r="I733" s="73">
        <v>7364000</v>
      </c>
      <c r="J733" s="73">
        <v>0</v>
      </c>
      <c r="K733" s="73">
        <v>7364000</v>
      </c>
      <c r="L733" s="256"/>
      <c r="M733" s="430" t="s">
        <v>1624</v>
      </c>
      <c r="N733" s="256"/>
      <c r="O733" s="256"/>
      <c r="P733" s="256"/>
      <c r="Q733" s="257">
        <f>[1]KURUMLAR!K378/4</f>
        <v>1841000</v>
      </c>
      <c r="R733" s="103">
        <v>1841000</v>
      </c>
      <c r="S733" s="103">
        <v>1841000</v>
      </c>
      <c r="T733" s="103">
        <v>1841000</v>
      </c>
    </row>
    <row r="734" spans="1:20" s="11" customFormat="1" ht="47.1" customHeight="1">
      <c r="A734" s="157">
        <v>732</v>
      </c>
      <c r="B734" s="142" t="s">
        <v>640</v>
      </c>
      <c r="C734" s="20" t="s">
        <v>473</v>
      </c>
      <c r="D734" s="178"/>
      <c r="E734" s="256"/>
      <c r="F734" s="336" t="s">
        <v>768</v>
      </c>
      <c r="G734" s="256"/>
      <c r="H734" s="256"/>
      <c r="I734" s="73"/>
      <c r="J734" s="73"/>
      <c r="K734" s="73"/>
      <c r="L734" s="256"/>
      <c r="M734" s="430"/>
      <c r="N734" s="256"/>
      <c r="O734" s="256"/>
      <c r="P734" s="256"/>
      <c r="Q734" s="257" t="e">
        <f>[1]KURUMLAR!K379/4</f>
        <v>#REF!</v>
      </c>
      <c r="R734" s="103">
        <v>0</v>
      </c>
      <c r="S734" s="103">
        <v>0</v>
      </c>
      <c r="T734" s="103">
        <v>0</v>
      </c>
    </row>
    <row r="735" spans="1:20" s="11" customFormat="1" ht="47.1" customHeight="1">
      <c r="A735" s="154">
        <v>733</v>
      </c>
      <c r="B735" s="142" t="s">
        <v>640</v>
      </c>
      <c r="C735" s="20" t="s">
        <v>473</v>
      </c>
      <c r="D735" s="178" t="s">
        <v>617</v>
      </c>
      <c r="E735" s="20" t="s">
        <v>74</v>
      </c>
      <c r="F735" s="333" t="s">
        <v>644</v>
      </c>
      <c r="G735" s="20">
        <v>2020</v>
      </c>
      <c r="H735" s="20">
        <v>2020</v>
      </c>
      <c r="I735" s="74">
        <v>3000000</v>
      </c>
      <c r="J735" s="74">
        <v>0</v>
      </c>
      <c r="K735" s="74">
        <v>3000000</v>
      </c>
      <c r="L735" s="256"/>
      <c r="M735" s="338" t="s">
        <v>1625</v>
      </c>
      <c r="N735" s="256"/>
      <c r="O735" s="256"/>
      <c r="P735" s="256"/>
      <c r="Q735" s="257">
        <f>[1]KURUMLAR!K380/4</f>
        <v>750000</v>
      </c>
      <c r="R735" s="103">
        <v>750000</v>
      </c>
      <c r="S735" s="103">
        <v>750000</v>
      </c>
      <c r="T735" s="103">
        <v>750000</v>
      </c>
    </row>
    <row r="736" spans="1:20" s="11" customFormat="1" ht="47.1" customHeight="1">
      <c r="A736" s="157">
        <v>734</v>
      </c>
      <c r="B736" s="142" t="s">
        <v>640</v>
      </c>
      <c r="C736" s="20" t="s">
        <v>473</v>
      </c>
      <c r="D736" s="177" t="s">
        <v>615</v>
      </c>
      <c r="E736" s="20" t="s">
        <v>74</v>
      </c>
      <c r="F736" s="19" t="s">
        <v>643</v>
      </c>
      <c r="G736" s="20">
        <v>2020</v>
      </c>
      <c r="H736" s="20">
        <v>2022</v>
      </c>
      <c r="I736" s="74">
        <v>6000000</v>
      </c>
      <c r="J736" s="74">
        <v>0</v>
      </c>
      <c r="K736" s="74">
        <v>1500000</v>
      </c>
      <c r="L736" s="256"/>
      <c r="M736" s="338" t="s">
        <v>1626</v>
      </c>
      <c r="N736" s="256"/>
      <c r="O736" s="256"/>
      <c r="P736" s="256"/>
      <c r="Q736" s="257">
        <f>[1]KURUMLAR!K381/4</f>
        <v>375000</v>
      </c>
      <c r="R736" s="103">
        <v>375000</v>
      </c>
      <c r="S736" s="103">
        <v>375000</v>
      </c>
      <c r="T736" s="103">
        <v>375000</v>
      </c>
    </row>
    <row r="737" spans="1:20" s="11" customFormat="1" ht="47.1" customHeight="1">
      <c r="A737" s="157">
        <v>735</v>
      </c>
      <c r="B737" s="142" t="s">
        <v>640</v>
      </c>
      <c r="C737" s="20" t="s">
        <v>473</v>
      </c>
      <c r="D737" s="183" t="s">
        <v>642</v>
      </c>
      <c r="E737" s="20" t="s">
        <v>74</v>
      </c>
      <c r="F737" s="75" t="s">
        <v>629</v>
      </c>
      <c r="G737" s="20">
        <v>2020</v>
      </c>
      <c r="H737" s="20">
        <v>2022</v>
      </c>
      <c r="I737" s="74">
        <v>17000000</v>
      </c>
      <c r="J737" s="74">
        <v>0</v>
      </c>
      <c r="K737" s="74">
        <v>5200000</v>
      </c>
      <c r="L737" s="256"/>
      <c r="M737" s="334"/>
      <c r="N737" s="256"/>
      <c r="O737" s="256"/>
      <c r="P737" s="256"/>
      <c r="Q737" s="257">
        <f>[1]KURUMLAR!K382/4</f>
        <v>1300000</v>
      </c>
      <c r="R737" s="103">
        <v>1300000</v>
      </c>
      <c r="S737" s="103">
        <v>1300000</v>
      </c>
      <c r="T737" s="103">
        <v>1300000</v>
      </c>
    </row>
    <row r="738" spans="1:20" s="11" customFormat="1" ht="47.1" customHeight="1">
      <c r="A738" s="157">
        <v>736</v>
      </c>
      <c r="B738" s="142" t="s">
        <v>640</v>
      </c>
      <c r="C738" s="20" t="s">
        <v>473</v>
      </c>
      <c r="D738" s="175" t="s">
        <v>769</v>
      </c>
      <c r="E738" s="20" t="s">
        <v>74</v>
      </c>
      <c r="F738" s="75" t="s">
        <v>341</v>
      </c>
      <c r="G738" s="20">
        <v>2020</v>
      </c>
      <c r="H738" s="20">
        <v>2020</v>
      </c>
      <c r="I738" s="74">
        <v>12000000</v>
      </c>
      <c r="J738" s="74">
        <v>0</v>
      </c>
      <c r="K738" s="74">
        <v>12000000</v>
      </c>
      <c r="L738" s="256"/>
      <c r="M738" s="334"/>
      <c r="N738" s="256"/>
      <c r="O738" s="256"/>
      <c r="P738" s="256"/>
      <c r="Q738" s="257">
        <f>[1]KURUMLAR!K383/4</f>
        <v>3000000</v>
      </c>
      <c r="R738" s="103">
        <v>3000000</v>
      </c>
      <c r="S738" s="103">
        <v>3000000</v>
      </c>
      <c r="T738" s="103">
        <v>3000000</v>
      </c>
    </row>
    <row r="739" spans="1:20" s="12" customFormat="1" ht="47.1" customHeight="1">
      <c r="A739" s="154">
        <v>737</v>
      </c>
      <c r="B739" s="142" t="s">
        <v>640</v>
      </c>
      <c r="C739" s="20" t="s">
        <v>473</v>
      </c>
      <c r="D739" s="175" t="s">
        <v>770</v>
      </c>
      <c r="E739" s="20" t="s">
        <v>74</v>
      </c>
      <c r="F739" s="333" t="s">
        <v>645</v>
      </c>
      <c r="G739" s="20">
        <v>2020</v>
      </c>
      <c r="H739" s="20">
        <v>2020</v>
      </c>
      <c r="I739" s="74">
        <v>87896857</v>
      </c>
      <c r="J739" s="74">
        <v>0</v>
      </c>
      <c r="K739" s="74">
        <v>87896857</v>
      </c>
      <c r="L739" s="277"/>
      <c r="M739" s="334" t="s">
        <v>1627</v>
      </c>
      <c r="N739" s="277"/>
      <c r="O739" s="277"/>
      <c r="P739" s="277"/>
      <c r="Q739" s="257">
        <f>[1]KURUMLAR!K384/4</f>
        <v>21974214.25</v>
      </c>
      <c r="R739" s="339">
        <v>21974214.25</v>
      </c>
      <c r="S739" s="339">
        <v>21974214.25</v>
      </c>
      <c r="T739" s="339">
        <v>21974214.25</v>
      </c>
    </row>
    <row r="740" spans="1:20" s="3" customFormat="1" ht="47.1" customHeight="1">
      <c r="A740" s="157">
        <v>738</v>
      </c>
      <c r="B740" s="142" t="s">
        <v>640</v>
      </c>
      <c r="C740" s="16" t="s">
        <v>473</v>
      </c>
      <c r="D740" s="175" t="s">
        <v>646</v>
      </c>
      <c r="E740" s="20" t="s">
        <v>74</v>
      </c>
      <c r="F740" s="18" t="s">
        <v>771</v>
      </c>
      <c r="G740" s="20">
        <v>2016</v>
      </c>
      <c r="H740" s="20">
        <v>2020</v>
      </c>
      <c r="I740" s="74">
        <v>4306000</v>
      </c>
      <c r="J740" s="74" t="s">
        <v>772</v>
      </c>
      <c r="K740" s="74">
        <v>390000</v>
      </c>
      <c r="L740" s="340"/>
      <c r="M740" s="341"/>
      <c r="N740" s="340"/>
      <c r="O740" s="340"/>
      <c r="P740" s="340"/>
      <c r="Q740" s="257">
        <f>[1]KURUMLAR!K385/4</f>
        <v>97500</v>
      </c>
      <c r="R740" s="339">
        <v>97500</v>
      </c>
      <c r="S740" s="339">
        <v>97500</v>
      </c>
      <c r="T740" s="339">
        <v>97500</v>
      </c>
    </row>
    <row r="741" spans="1:20" s="4" customFormat="1" ht="47.1" customHeight="1">
      <c r="A741" s="157">
        <v>739</v>
      </c>
      <c r="B741" s="142" t="s">
        <v>640</v>
      </c>
      <c r="C741" s="16" t="s">
        <v>473</v>
      </c>
      <c r="D741" s="175" t="s">
        <v>773</v>
      </c>
      <c r="E741" s="20" t="s">
        <v>74</v>
      </c>
      <c r="F741" s="18" t="s">
        <v>774</v>
      </c>
      <c r="G741" s="20">
        <v>2019</v>
      </c>
      <c r="H741" s="20">
        <v>2022</v>
      </c>
      <c r="I741" s="74">
        <v>16100000</v>
      </c>
      <c r="J741" s="74" t="s">
        <v>775</v>
      </c>
      <c r="K741" s="74">
        <v>10000</v>
      </c>
      <c r="L741" s="342"/>
      <c r="M741" s="341"/>
      <c r="N741" s="342"/>
      <c r="O741" s="342"/>
      <c r="P741" s="342"/>
      <c r="Q741" s="257">
        <f>[1]KURUMLAR!K386/4</f>
        <v>2500</v>
      </c>
      <c r="R741" s="103">
        <v>2500</v>
      </c>
      <c r="S741" s="103">
        <v>2500</v>
      </c>
      <c r="T741" s="103">
        <v>2500</v>
      </c>
    </row>
    <row r="742" spans="1:20" s="11" customFormat="1" ht="47.1" customHeight="1">
      <c r="A742" s="157">
        <v>740</v>
      </c>
      <c r="B742" s="142" t="s">
        <v>640</v>
      </c>
      <c r="C742" s="16" t="s">
        <v>473</v>
      </c>
      <c r="D742" s="175" t="s">
        <v>776</v>
      </c>
      <c r="E742" s="20" t="s">
        <v>74</v>
      </c>
      <c r="F742" s="19" t="s">
        <v>636</v>
      </c>
      <c r="G742" s="20">
        <v>2020</v>
      </c>
      <c r="H742" s="20">
        <v>2020</v>
      </c>
      <c r="I742" s="74">
        <v>250000</v>
      </c>
      <c r="J742" s="74">
        <v>0</v>
      </c>
      <c r="K742" s="74">
        <v>250000</v>
      </c>
      <c r="L742" s="256"/>
      <c r="M742" s="341"/>
      <c r="N742" s="256"/>
      <c r="O742" s="256"/>
      <c r="P742" s="256"/>
      <c r="Q742" s="257">
        <f>[1]KURUMLAR!K387/4</f>
        <v>62500</v>
      </c>
      <c r="R742" s="103">
        <v>62500</v>
      </c>
      <c r="S742" s="103">
        <v>62500</v>
      </c>
      <c r="T742" s="103">
        <v>62500</v>
      </c>
    </row>
    <row r="743" spans="1:20" s="11" customFormat="1" ht="47.1" customHeight="1">
      <c r="A743" s="154">
        <v>741</v>
      </c>
      <c r="B743" s="142" t="s">
        <v>640</v>
      </c>
      <c r="C743" s="16" t="s">
        <v>473</v>
      </c>
      <c r="D743" s="175" t="s">
        <v>777</v>
      </c>
      <c r="E743" s="20" t="s">
        <v>74</v>
      </c>
      <c r="F743" s="18" t="s">
        <v>639</v>
      </c>
      <c r="G743" s="20">
        <v>2020</v>
      </c>
      <c r="H743" s="20">
        <v>2020</v>
      </c>
      <c r="I743" s="74">
        <v>9150000</v>
      </c>
      <c r="J743" s="74">
        <v>0</v>
      </c>
      <c r="K743" s="74">
        <v>9150000</v>
      </c>
      <c r="L743" s="256"/>
      <c r="M743" s="341"/>
      <c r="N743" s="256"/>
      <c r="O743" s="256"/>
      <c r="P743" s="256"/>
      <c r="Q743" s="257">
        <f>[1]KURUMLAR!K388/4</f>
        <v>2287500</v>
      </c>
      <c r="R743" s="103">
        <v>2287500</v>
      </c>
      <c r="S743" s="103">
        <v>2287500</v>
      </c>
      <c r="T743" s="103">
        <v>2287500</v>
      </c>
    </row>
    <row r="744" spans="1:20" s="11" customFormat="1" ht="47.1" customHeight="1">
      <c r="A744" s="157">
        <v>742</v>
      </c>
      <c r="B744" s="142" t="s">
        <v>640</v>
      </c>
      <c r="C744" s="20" t="s">
        <v>473</v>
      </c>
      <c r="D744" s="175" t="s">
        <v>648</v>
      </c>
      <c r="E744" s="20" t="s">
        <v>74</v>
      </c>
      <c r="F744" s="19" t="s">
        <v>778</v>
      </c>
      <c r="G744" s="20">
        <v>2016</v>
      </c>
      <c r="H744" s="20">
        <v>2022</v>
      </c>
      <c r="I744" s="74">
        <v>11567000</v>
      </c>
      <c r="J744" s="74" t="s">
        <v>779</v>
      </c>
      <c r="K744" s="74">
        <v>2000000</v>
      </c>
      <c r="L744" s="256"/>
      <c r="M744" s="334"/>
      <c r="N744" s="256"/>
      <c r="O744" s="256"/>
      <c r="P744" s="256"/>
      <c r="Q744" s="257">
        <f>[1]KURUMLAR!K389/4</f>
        <v>500000</v>
      </c>
      <c r="R744" s="103">
        <v>500000</v>
      </c>
      <c r="S744" s="103">
        <v>500000</v>
      </c>
      <c r="T744" s="103">
        <v>500000</v>
      </c>
    </row>
    <row r="745" spans="1:20" s="11" customFormat="1" ht="47.1" customHeight="1">
      <c r="A745" s="157">
        <v>743</v>
      </c>
      <c r="B745" s="142" t="s">
        <v>640</v>
      </c>
      <c r="C745" s="20" t="s">
        <v>473</v>
      </c>
      <c r="D745" s="175" t="s">
        <v>649</v>
      </c>
      <c r="E745" s="20" t="s">
        <v>74</v>
      </c>
      <c r="F745" s="333" t="s">
        <v>647</v>
      </c>
      <c r="G745" s="20">
        <v>2017</v>
      </c>
      <c r="H745" s="20">
        <v>2023</v>
      </c>
      <c r="I745" s="74">
        <v>150000000</v>
      </c>
      <c r="J745" s="74">
        <v>46948000</v>
      </c>
      <c r="K745" s="74">
        <v>30000000</v>
      </c>
      <c r="L745" s="256"/>
      <c r="M745" s="334"/>
      <c r="N745" s="256"/>
      <c r="O745" s="256"/>
      <c r="P745" s="256"/>
      <c r="Q745" s="257">
        <f>[1]KURUMLAR!K390/4</f>
        <v>7500000</v>
      </c>
      <c r="R745" s="103">
        <v>7500000</v>
      </c>
      <c r="S745" s="103">
        <v>7500000</v>
      </c>
      <c r="T745" s="103">
        <v>7500000</v>
      </c>
    </row>
    <row r="746" spans="1:20" s="11" customFormat="1" ht="47.1" customHeight="1">
      <c r="A746" s="157">
        <v>744</v>
      </c>
      <c r="B746" s="142" t="s">
        <v>640</v>
      </c>
      <c r="C746" s="20" t="s">
        <v>473</v>
      </c>
      <c r="D746" s="175" t="s">
        <v>780</v>
      </c>
      <c r="E746" s="20" t="s">
        <v>74</v>
      </c>
      <c r="F746" s="333" t="s">
        <v>647</v>
      </c>
      <c r="G746" s="20">
        <v>1999</v>
      </c>
      <c r="H746" s="20">
        <v>2022</v>
      </c>
      <c r="I746" s="74">
        <v>13803436</v>
      </c>
      <c r="J746" s="74">
        <v>0</v>
      </c>
      <c r="K746" s="74">
        <v>9690436</v>
      </c>
      <c r="L746" s="256"/>
      <c r="M746" s="334" t="s">
        <v>1628</v>
      </c>
      <c r="N746" s="256"/>
      <c r="O746" s="256"/>
      <c r="P746" s="256"/>
      <c r="Q746" s="257">
        <f>[1]KURUMLAR!K391/4</f>
        <v>2422609</v>
      </c>
      <c r="R746" s="103">
        <v>2422609</v>
      </c>
      <c r="S746" s="103">
        <v>2422609</v>
      </c>
      <c r="T746" s="103">
        <v>2422609</v>
      </c>
    </row>
    <row r="747" spans="1:20" s="12" customFormat="1" ht="47.1" customHeight="1">
      <c r="A747" s="154">
        <v>745</v>
      </c>
      <c r="B747" s="142" t="s">
        <v>650</v>
      </c>
      <c r="C747" s="20" t="s">
        <v>473</v>
      </c>
      <c r="D747" s="175" t="s">
        <v>1153</v>
      </c>
      <c r="E747" s="66" t="s">
        <v>17</v>
      </c>
      <c r="F747" s="66" t="s">
        <v>608</v>
      </c>
      <c r="G747" s="66">
        <v>2020</v>
      </c>
      <c r="H747" s="66">
        <v>2020</v>
      </c>
      <c r="I747" s="39">
        <v>200000</v>
      </c>
      <c r="J747" s="50">
        <v>0</v>
      </c>
      <c r="K747" s="39">
        <v>1500000</v>
      </c>
      <c r="L747" s="277"/>
      <c r="M747" s="277"/>
      <c r="N747" s="277"/>
      <c r="O747" s="277"/>
      <c r="P747" s="277"/>
      <c r="Q747" s="257">
        <f>[1]KURUMLAR!K392/4</f>
        <v>375000</v>
      </c>
      <c r="R747" s="339">
        <v>375000</v>
      </c>
      <c r="S747" s="339">
        <v>375000</v>
      </c>
      <c r="T747" s="339">
        <v>375000</v>
      </c>
    </row>
    <row r="748" spans="1:20" s="6" customFormat="1" ht="47.1" customHeight="1">
      <c r="A748" s="157">
        <v>746</v>
      </c>
      <c r="B748" s="142" t="s">
        <v>650</v>
      </c>
      <c r="C748" s="20" t="s">
        <v>473</v>
      </c>
      <c r="D748" s="175" t="s">
        <v>830</v>
      </c>
      <c r="E748" s="66" t="s">
        <v>17</v>
      </c>
      <c r="F748" s="16" t="s">
        <v>651</v>
      </c>
      <c r="G748" s="66">
        <v>2020</v>
      </c>
      <c r="H748" s="66">
        <v>2022</v>
      </c>
      <c r="I748" s="21">
        <v>15000000</v>
      </c>
      <c r="J748" s="61">
        <v>0</v>
      </c>
      <c r="K748" s="39">
        <v>1500000</v>
      </c>
      <c r="L748" s="259"/>
      <c r="M748" s="259"/>
      <c r="N748" s="259"/>
      <c r="O748" s="259"/>
      <c r="P748" s="259"/>
      <c r="Q748" s="257">
        <f>[1]KURUMLAR!K393/4</f>
        <v>375000</v>
      </c>
      <c r="R748" s="339">
        <v>375000</v>
      </c>
      <c r="S748" s="339">
        <v>375000</v>
      </c>
      <c r="T748" s="339">
        <v>375000</v>
      </c>
    </row>
    <row r="749" spans="1:20" s="6" customFormat="1" ht="47.1" customHeight="1">
      <c r="A749" s="157">
        <v>747</v>
      </c>
      <c r="B749" s="142" t="s">
        <v>650</v>
      </c>
      <c r="C749" s="20" t="s">
        <v>473</v>
      </c>
      <c r="D749" s="175" t="s">
        <v>1154</v>
      </c>
      <c r="E749" s="66" t="s">
        <v>17</v>
      </c>
      <c r="F749" s="17" t="s">
        <v>652</v>
      </c>
      <c r="G749" s="16">
        <v>2007</v>
      </c>
      <c r="H749" s="20">
        <v>2020</v>
      </c>
      <c r="I749" s="21">
        <v>142000000</v>
      </c>
      <c r="J749" s="61">
        <v>140318000</v>
      </c>
      <c r="K749" s="39">
        <v>13682000</v>
      </c>
      <c r="L749" s="259"/>
      <c r="M749" s="259"/>
      <c r="N749" s="259"/>
      <c r="O749" s="259"/>
      <c r="P749" s="259"/>
      <c r="Q749" s="257">
        <f>[1]KURUMLAR!K394/4</f>
        <v>3420500</v>
      </c>
      <c r="R749" s="339">
        <v>3420500</v>
      </c>
      <c r="S749" s="339">
        <v>3420500</v>
      </c>
      <c r="T749" s="339">
        <v>3420500</v>
      </c>
    </row>
    <row r="750" spans="1:20" s="6" customFormat="1" ht="47.1" customHeight="1">
      <c r="A750" s="157">
        <v>748</v>
      </c>
      <c r="B750" s="142" t="s">
        <v>650</v>
      </c>
      <c r="C750" s="20" t="s">
        <v>473</v>
      </c>
      <c r="D750" s="175" t="s">
        <v>1155</v>
      </c>
      <c r="E750" s="66" t="s">
        <v>17</v>
      </c>
      <c r="F750" s="66" t="s">
        <v>628</v>
      </c>
      <c r="G750" s="16">
        <v>2020</v>
      </c>
      <c r="H750" s="20">
        <v>2022</v>
      </c>
      <c r="I750" s="21">
        <v>25000000</v>
      </c>
      <c r="J750" s="51">
        <v>0</v>
      </c>
      <c r="K750" s="39">
        <v>6500000</v>
      </c>
      <c r="L750" s="259"/>
      <c r="M750" s="259"/>
      <c r="N750" s="259"/>
      <c r="O750" s="259"/>
      <c r="P750" s="259"/>
      <c r="Q750" s="257">
        <f>[1]KURUMLAR!K395/4</f>
        <v>1625000</v>
      </c>
      <c r="R750" s="339">
        <v>1625000</v>
      </c>
      <c r="S750" s="339">
        <v>1625000</v>
      </c>
      <c r="T750" s="339">
        <v>1625000</v>
      </c>
    </row>
    <row r="751" spans="1:20" s="6" customFormat="1" ht="47.1" customHeight="1">
      <c r="A751" s="154">
        <v>749</v>
      </c>
      <c r="B751" s="142" t="s">
        <v>650</v>
      </c>
      <c r="C751" s="20" t="s">
        <v>473</v>
      </c>
      <c r="D751" s="175" t="s">
        <v>68</v>
      </c>
      <c r="E751" s="66" t="s">
        <v>17</v>
      </c>
      <c r="F751" s="17" t="s">
        <v>616</v>
      </c>
      <c r="G751" s="16">
        <v>2020</v>
      </c>
      <c r="H751" s="20">
        <v>2020</v>
      </c>
      <c r="I751" s="21">
        <v>6118000</v>
      </c>
      <c r="J751" s="51">
        <v>0</v>
      </c>
      <c r="K751" s="39">
        <v>9068000</v>
      </c>
      <c r="L751" s="259"/>
      <c r="M751" s="259"/>
      <c r="N751" s="259"/>
      <c r="O751" s="259"/>
      <c r="P751" s="259"/>
      <c r="Q751" s="257">
        <f>[1]KURUMLAR!K396/4</f>
        <v>2267000</v>
      </c>
      <c r="R751" s="339">
        <v>2267000</v>
      </c>
      <c r="S751" s="339">
        <v>2267000</v>
      </c>
      <c r="T751" s="339">
        <v>2267000</v>
      </c>
    </row>
    <row r="752" spans="1:20" s="6" customFormat="1" ht="47.1" customHeight="1">
      <c r="A752" s="157">
        <v>750</v>
      </c>
      <c r="B752" s="142" t="s">
        <v>650</v>
      </c>
      <c r="C752" s="20" t="s">
        <v>473</v>
      </c>
      <c r="D752" s="175" t="s">
        <v>1156</v>
      </c>
      <c r="E752" s="66" t="s">
        <v>17</v>
      </c>
      <c r="F752" s="17" t="s">
        <v>623</v>
      </c>
      <c r="G752" s="16">
        <v>2020</v>
      </c>
      <c r="H752" s="20">
        <v>2020</v>
      </c>
      <c r="I752" s="21">
        <v>3000000</v>
      </c>
      <c r="J752" s="51">
        <v>0</v>
      </c>
      <c r="K752" s="39">
        <v>3000000</v>
      </c>
      <c r="L752" s="259"/>
      <c r="M752" s="259"/>
      <c r="N752" s="259"/>
      <c r="O752" s="259"/>
      <c r="P752" s="259"/>
      <c r="Q752" s="257">
        <f>[1]KURUMLAR!K397/4</f>
        <v>750000</v>
      </c>
      <c r="R752" s="339">
        <v>750000</v>
      </c>
      <c r="S752" s="339">
        <v>750000</v>
      </c>
      <c r="T752" s="339">
        <v>750000</v>
      </c>
    </row>
    <row r="753" spans="1:20" s="6" customFormat="1" ht="47.1" customHeight="1">
      <c r="A753" s="157">
        <v>751</v>
      </c>
      <c r="B753" s="142" t="s">
        <v>650</v>
      </c>
      <c r="C753" s="20" t="s">
        <v>473</v>
      </c>
      <c r="D753" s="177" t="s">
        <v>1157</v>
      </c>
      <c r="E753" s="66" t="s">
        <v>17</v>
      </c>
      <c r="F753" s="16" t="s">
        <v>647</v>
      </c>
      <c r="G753" s="16">
        <v>2020</v>
      </c>
      <c r="H753" s="20">
        <v>2022</v>
      </c>
      <c r="I753" s="21">
        <v>17000000</v>
      </c>
      <c r="J753" s="51">
        <v>0</v>
      </c>
      <c r="K753" s="39">
        <v>6500000</v>
      </c>
      <c r="L753" s="259"/>
      <c r="M753" s="259"/>
      <c r="N753" s="259"/>
      <c r="O753" s="259"/>
      <c r="P753" s="259"/>
      <c r="Q753" s="257">
        <f>[1]KURUMLAR!K398/4</f>
        <v>1625000</v>
      </c>
      <c r="R753" s="339">
        <v>1625000</v>
      </c>
      <c r="S753" s="339">
        <v>1625000</v>
      </c>
      <c r="T753" s="339">
        <v>1625000</v>
      </c>
    </row>
    <row r="754" spans="1:20" s="6" customFormat="1" ht="47.1" customHeight="1">
      <c r="A754" s="157">
        <v>752</v>
      </c>
      <c r="B754" s="142" t="s">
        <v>650</v>
      </c>
      <c r="C754" s="20" t="s">
        <v>473</v>
      </c>
      <c r="D754" s="175" t="s">
        <v>1158</v>
      </c>
      <c r="E754" s="66" t="s">
        <v>17</v>
      </c>
      <c r="F754" s="66" t="s">
        <v>653</v>
      </c>
      <c r="G754" s="66">
        <v>2020</v>
      </c>
      <c r="H754" s="66">
        <v>2020</v>
      </c>
      <c r="I754" s="21">
        <v>1500000</v>
      </c>
      <c r="J754" s="51">
        <v>0</v>
      </c>
      <c r="K754" s="39">
        <v>1500000</v>
      </c>
      <c r="L754" s="259"/>
      <c r="M754" s="259"/>
      <c r="N754" s="259"/>
      <c r="O754" s="259"/>
      <c r="P754" s="259"/>
      <c r="Q754" s="257">
        <f>[1]KURUMLAR!K399/4</f>
        <v>375000</v>
      </c>
      <c r="R754" s="339">
        <v>375000</v>
      </c>
      <c r="S754" s="339">
        <v>375000</v>
      </c>
      <c r="T754" s="339">
        <v>375000</v>
      </c>
    </row>
    <row r="755" spans="1:20" s="6" customFormat="1" ht="47.1" customHeight="1">
      <c r="A755" s="154">
        <v>753</v>
      </c>
      <c r="B755" s="142" t="s">
        <v>650</v>
      </c>
      <c r="C755" s="66" t="s">
        <v>473</v>
      </c>
      <c r="D755" s="175" t="s">
        <v>1159</v>
      </c>
      <c r="E755" s="66" t="s">
        <v>17</v>
      </c>
      <c r="F755" s="16" t="s">
        <v>1160</v>
      </c>
      <c r="G755" s="16">
        <v>2020</v>
      </c>
      <c r="H755" s="20">
        <v>2022</v>
      </c>
      <c r="I755" s="21">
        <v>10175000</v>
      </c>
      <c r="J755" s="61">
        <v>0</v>
      </c>
      <c r="K755" s="39">
        <v>5000000</v>
      </c>
      <c r="L755" s="259"/>
      <c r="M755" s="259"/>
      <c r="N755" s="259"/>
      <c r="O755" s="259"/>
      <c r="P755" s="259"/>
      <c r="Q755" s="257">
        <f>[1]KURUMLAR!K400/4</f>
        <v>1250000</v>
      </c>
      <c r="R755" s="339">
        <v>1250000</v>
      </c>
      <c r="S755" s="339">
        <v>1250000</v>
      </c>
      <c r="T755" s="339">
        <v>1250000</v>
      </c>
    </row>
    <row r="756" spans="1:20" s="6" customFormat="1" ht="47.1" customHeight="1">
      <c r="A756" s="157">
        <v>754</v>
      </c>
      <c r="B756" s="142" t="s">
        <v>650</v>
      </c>
      <c r="C756" s="16" t="s">
        <v>473</v>
      </c>
      <c r="D756" s="175" t="s">
        <v>844</v>
      </c>
      <c r="E756" s="66" t="s">
        <v>17</v>
      </c>
      <c r="F756" s="16" t="s">
        <v>639</v>
      </c>
      <c r="G756" s="16">
        <v>2020</v>
      </c>
      <c r="H756" s="20">
        <v>2020</v>
      </c>
      <c r="I756" s="21">
        <v>2933000</v>
      </c>
      <c r="J756" s="51">
        <v>0</v>
      </c>
      <c r="K756" s="39">
        <v>2933000</v>
      </c>
      <c r="L756" s="259"/>
      <c r="M756" s="259"/>
      <c r="N756" s="259"/>
      <c r="O756" s="259"/>
      <c r="P756" s="259"/>
      <c r="Q756" s="257">
        <f>[1]KURUMLAR!K401/4</f>
        <v>733250</v>
      </c>
      <c r="R756" s="339">
        <v>733250</v>
      </c>
      <c r="S756" s="339">
        <v>733250</v>
      </c>
      <c r="T756" s="339">
        <v>733250</v>
      </c>
    </row>
    <row r="757" spans="1:20" s="6" customFormat="1" ht="47.1" customHeight="1">
      <c r="A757" s="157">
        <v>755</v>
      </c>
      <c r="B757" s="142" t="s">
        <v>650</v>
      </c>
      <c r="C757" s="20" t="s">
        <v>473</v>
      </c>
      <c r="D757" s="175" t="s">
        <v>1161</v>
      </c>
      <c r="E757" s="66" t="s">
        <v>17</v>
      </c>
      <c r="F757" s="16" t="s">
        <v>598</v>
      </c>
      <c r="G757" s="16">
        <v>2020</v>
      </c>
      <c r="H757" s="20">
        <v>2020</v>
      </c>
      <c r="I757" s="21">
        <v>2000</v>
      </c>
      <c r="J757" s="51">
        <v>0</v>
      </c>
      <c r="K757" s="39">
        <v>2000</v>
      </c>
      <c r="L757" s="259"/>
      <c r="M757" s="259"/>
      <c r="N757" s="259"/>
      <c r="O757" s="259"/>
      <c r="P757" s="259"/>
      <c r="Q757" s="257">
        <f>[1]KURUMLAR!K402/4</f>
        <v>500</v>
      </c>
      <c r="R757" s="339">
        <v>500</v>
      </c>
      <c r="S757" s="339">
        <v>500</v>
      </c>
      <c r="T757" s="339">
        <v>500</v>
      </c>
    </row>
    <row r="758" spans="1:20" s="6" customFormat="1" ht="47.1" customHeight="1">
      <c r="A758" s="157">
        <v>756</v>
      </c>
      <c r="B758" s="142" t="s">
        <v>655</v>
      </c>
      <c r="C758" s="20" t="s">
        <v>473</v>
      </c>
      <c r="D758" s="176" t="s">
        <v>615</v>
      </c>
      <c r="E758" s="24" t="s">
        <v>1162</v>
      </c>
      <c r="F758" s="16" t="s">
        <v>1163</v>
      </c>
      <c r="G758" s="15">
        <v>2020</v>
      </c>
      <c r="H758" s="15">
        <v>2020</v>
      </c>
      <c r="I758" s="34">
        <v>300000</v>
      </c>
      <c r="J758" s="34">
        <v>0</v>
      </c>
      <c r="K758" s="34">
        <v>300000</v>
      </c>
      <c r="L758" s="343">
        <v>0</v>
      </c>
      <c r="M758" s="344" t="s">
        <v>459</v>
      </c>
      <c r="N758" s="259"/>
      <c r="O758" s="259"/>
      <c r="P758" s="259"/>
      <c r="Q758" s="257">
        <f>[1]KURUMLAR!K403/4</f>
        <v>75000</v>
      </c>
      <c r="R758" s="34">
        <v>75000</v>
      </c>
      <c r="S758" s="34">
        <v>75000</v>
      </c>
      <c r="T758" s="34">
        <v>75000</v>
      </c>
    </row>
    <row r="759" spans="1:20" s="6" customFormat="1" ht="47.1" customHeight="1">
      <c r="A759" s="154">
        <v>757</v>
      </c>
      <c r="B759" s="142" t="s">
        <v>655</v>
      </c>
      <c r="C759" s="20" t="s">
        <v>473</v>
      </c>
      <c r="D759" s="176" t="s">
        <v>1164</v>
      </c>
      <c r="E759" s="24" t="s">
        <v>1165</v>
      </c>
      <c r="F759" s="16" t="s">
        <v>608</v>
      </c>
      <c r="G759" s="15">
        <v>2020</v>
      </c>
      <c r="H759" s="15">
        <v>2020</v>
      </c>
      <c r="I759" s="34">
        <v>200000</v>
      </c>
      <c r="J759" s="34">
        <v>0</v>
      </c>
      <c r="K759" s="34">
        <v>200000</v>
      </c>
      <c r="L759" s="343">
        <v>0</v>
      </c>
      <c r="M759" s="344" t="s">
        <v>459</v>
      </c>
      <c r="N759" s="259"/>
      <c r="O759" s="259"/>
      <c r="P759" s="259"/>
      <c r="Q759" s="257">
        <f>[1]KURUMLAR!K404/4</f>
        <v>50000</v>
      </c>
      <c r="R759" s="34">
        <v>50000</v>
      </c>
      <c r="S759" s="34">
        <v>50000</v>
      </c>
      <c r="T759" s="34">
        <v>50000</v>
      </c>
    </row>
    <row r="760" spans="1:20" s="6" customFormat="1" ht="47.1" customHeight="1">
      <c r="A760" s="157">
        <v>758</v>
      </c>
      <c r="B760" s="142" t="s">
        <v>655</v>
      </c>
      <c r="C760" s="20" t="s">
        <v>473</v>
      </c>
      <c r="D760" s="176" t="s">
        <v>613</v>
      </c>
      <c r="E760" s="24" t="s">
        <v>1166</v>
      </c>
      <c r="F760" s="20" t="s">
        <v>609</v>
      </c>
      <c r="G760" s="15">
        <v>2014</v>
      </c>
      <c r="H760" s="15">
        <v>2021</v>
      </c>
      <c r="I760" s="34">
        <v>6173000</v>
      </c>
      <c r="J760" s="34">
        <v>1958591</v>
      </c>
      <c r="K760" s="34">
        <v>2200000</v>
      </c>
      <c r="L760" s="345">
        <v>0</v>
      </c>
      <c r="M760" s="344" t="s">
        <v>459</v>
      </c>
      <c r="N760" s="259"/>
      <c r="O760" s="259"/>
      <c r="P760" s="259"/>
      <c r="Q760" s="257">
        <f>[1]KURUMLAR!K405/4</f>
        <v>550000</v>
      </c>
      <c r="R760" s="34">
        <v>550000</v>
      </c>
      <c r="S760" s="34">
        <v>550000</v>
      </c>
      <c r="T760" s="34">
        <v>550000</v>
      </c>
    </row>
    <row r="761" spans="1:20" s="6" customFormat="1" ht="47.1" customHeight="1">
      <c r="A761" s="157">
        <v>759</v>
      </c>
      <c r="B761" s="142" t="s">
        <v>655</v>
      </c>
      <c r="C761" s="20" t="s">
        <v>473</v>
      </c>
      <c r="D761" s="176" t="s">
        <v>73</v>
      </c>
      <c r="E761" s="24" t="s">
        <v>1165</v>
      </c>
      <c r="F761" s="16" t="s">
        <v>1167</v>
      </c>
      <c r="G761" s="15">
        <v>2020</v>
      </c>
      <c r="H761" s="15">
        <v>2020</v>
      </c>
      <c r="I761" s="34">
        <v>1500000</v>
      </c>
      <c r="J761" s="34">
        <v>0</v>
      </c>
      <c r="K761" s="34">
        <v>1500000</v>
      </c>
      <c r="L761" s="343">
        <v>0</v>
      </c>
      <c r="M761" s="344" t="s">
        <v>459</v>
      </c>
      <c r="N761" s="259"/>
      <c r="O761" s="259"/>
      <c r="P761" s="259"/>
      <c r="Q761" s="257">
        <f>[1]KURUMLAR!K406/4</f>
        <v>375000</v>
      </c>
      <c r="R761" s="34">
        <v>375000</v>
      </c>
      <c r="S761" s="34">
        <v>375000</v>
      </c>
      <c r="T761" s="34">
        <v>375000</v>
      </c>
    </row>
    <row r="762" spans="1:20" s="6" customFormat="1" ht="47.1" customHeight="1">
      <c r="A762" s="157">
        <v>760</v>
      </c>
      <c r="B762" s="142" t="s">
        <v>655</v>
      </c>
      <c r="C762" s="20" t="s">
        <v>473</v>
      </c>
      <c r="D762" s="176" t="s">
        <v>617</v>
      </c>
      <c r="E762" s="24" t="s">
        <v>1162</v>
      </c>
      <c r="F762" s="16" t="s">
        <v>1168</v>
      </c>
      <c r="G762" s="15">
        <v>2020</v>
      </c>
      <c r="H762" s="15">
        <v>2020</v>
      </c>
      <c r="I762" s="34">
        <v>800000</v>
      </c>
      <c r="J762" s="34">
        <v>0</v>
      </c>
      <c r="K762" s="34">
        <v>800000</v>
      </c>
      <c r="L762" s="343">
        <v>0</v>
      </c>
      <c r="M762" s="344" t="s">
        <v>459</v>
      </c>
      <c r="N762" s="259"/>
      <c r="O762" s="259"/>
      <c r="P762" s="259"/>
      <c r="Q762" s="257">
        <f>[1]KURUMLAR!K407/4</f>
        <v>200000</v>
      </c>
      <c r="R762" s="34">
        <v>200000</v>
      </c>
      <c r="S762" s="34">
        <v>200000</v>
      </c>
      <c r="T762" s="34">
        <v>200000</v>
      </c>
    </row>
    <row r="763" spans="1:20" s="6" customFormat="1" ht="47.1" customHeight="1">
      <c r="A763" s="154">
        <v>761</v>
      </c>
      <c r="B763" s="142" t="s">
        <v>655</v>
      </c>
      <c r="C763" s="20" t="s">
        <v>473</v>
      </c>
      <c r="D763" s="176" t="s">
        <v>628</v>
      </c>
      <c r="E763" s="24" t="s">
        <v>1162</v>
      </c>
      <c r="F763" s="16" t="s">
        <v>1169</v>
      </c>
      <c r="G763" s="15">
        <v>2020</v>
      </c>
      <c r="H763" s="15">
        <v>2022</v>
      </c>
      <c r="I763" s="34">
        <v>9000000</v>
      </c>
      <c r="J763" s="34">
        <v>0</v>
      </c>
      <c r="K763" s="34">
        <v>3000000</v>
      </c>
      <c r="L763" s="345">
        <v>0</v>
      </c>
      <c r="M763" s="290" t="s">
        <v>1629</v>
      </c>
      <c r="N763" s="259"/>
      <c r="O763" s="259"/>
      <c r="P763" s="259"/>
      <c r="Q763" s="257">
        <f>[1]KURUMLAR!K408/4</f>
        <v>750000</v>
      </c>
      <c r="R763" s="34">
        <v>750000</v>
      </c>
      <c r="S763" s="34">
        <v>750000</v>
      </c>
      <c r="T763" s="34">
        <v>750000</v>
      </c>
    </row>
    <row r="764" spans="1:20" s="6" customFormat="1" ht="47.1" customHeight="1">
      <c r="A764" s="157">
        <v>762</v>
      </c>
      <c r="B764" s="142" t="s">
        <v>655</v>
      </c>
      <c r="C764" s="20" t="s">
        <v>473</v>
      </c>
      <c r="D764" s="176" t="s">
        <v>1170</v>
      </c>
      <c r="E764" s="24" t="s">
        <v>817</v>
      </c>
      <c r="F764" s="16" t="s">
        <v>1171</v>
      </c>
      <c r="G764" s="15">
        <v>2011</v>
      </c>
      <c r="H764" s="15">
        <v>2022</v>
      </c>
      <c r="I764" s="34">
        <v>13000000</v>
      </c>
      <c r="J764" s="34">
        <v>4948680</v>
      </c>
      <c r="K764" s="34">
        <v>2300000</v>
      </c>
      <c r="L764" s="343">
        <v>0</v>
      </c>
      <c r="M764" s="344" t="s">
        <v>459</v>
      </c>
      <c r="N764" s="259"/>
      <c r="O764" s="259"/>
      <c r="P764" s="259"/>
      <c r="Q764" s="257">
        <f>[1]KURUMLAR!K409/4</f>
        <v>575000</v>
      </c>
      <c r="R764" s="34">
        <v>575000</v>
      </c>
      <c r="S764" s="34">
        <v>575000</v>
      </c>
      <c r="T764" s="34">
        <v>575000</v>
      </c>
    </row>
    <row r="765" spans="1:20" s="6" customFormat="1" ht="47.1" customHeight="1">
      <c r="A765" s="157">
        <v>763</v>
      </c>
      <c r="B765" s="142" t="s">
        <v>655</v>
      </c>
      <c r="C765" s="20" t="s">
        <v>473</v>
      </c>
      <c r="D765" s="176" t="s">
        <v>1172</v>
      </c>
      <c r="E765" s="24" t="s">
        <v>817</v>
      </c>
      <c r="F765" s="16" t="s">
        <v>1173</v>
      </c>
      <c r="G765" s="15">
        <v>2013</v>
      </c>
      <c r="H765" s="15">
        <v>2020</v>
      </c>
      <c r="I765" s="34">
        <v>197592488</v>
      </c>
      <c r="J765" s="34">
        <v>195342488</v>
      </c>
      <c r="K765" s="34">
        <v>2250000</v>
      </c>
      <c r="L765" s="343">
        <v>0</v>
      </c>
      <c r="M765" s="344" t="s">
        <v>459</v>
      </c>
      <c r="N765" s="259"/>
      <c r="O765" s="259"/>
      <c r="P765" s="259"/>
      <c r="Q765" s="257">
        <f>[1]KURUMLAR!K410/4</f>
        <v>562500</v>
      </c>
      <c r="R765" s="34">
        <v>562500</v>
      </c>
      <c r="S765" s="34">
        <v>562500</v>
      </c>
      <c r="T765" s="34">
        <v>562500</v>
      </c>
    </row>
    <row r="766" spans="1:20" s="6" customFormat="1" ht="47.1" customHeight="1">
      <c r="A766" s="157">
        <v>764</v>
      </c>
      <c r="B766" s="142" t="s">
        <v>655</v>
      </c>
      <c r="C766" s="20" t="s">
        <v>473</v>
      </c>
      <c r="D766" s="176" t="s">
        <v>656</v>
      </c>
      <c r="E766" s="24" t="s">
        <v>817</v>
      </c>
      <c r="F766" s="16" t="s">
        <v>1174</v>
      </c>
      <c r="G766" s="15">
        <v>2015</v>
      </c>
      <c r="H766" s="15">
        <v>2022</v>
      </c>
      <c r="I766" s="34">
        <v>9500000</v>
      </c>
      <c r="J766" s="34">
        <v>106413</v>
      </c>
      <c r="K766" s="34">
        <v>1500000</v>
      </c>
      <c r="L766" s="345">
        <v>0</v>
      </c>
      <c r="M766" s="344" t="s">
        <v>459</v>
      </c>
      <c r="N766" s="259"/>
      <c r="O766" s="259"/>
      <c r="P766" s="259"/>
      <c r="Q766" s="257">
        <f>[1]KURUMLAR!K411/4</f>
        <v>375000</v>
      </c>
      <c r="R766" s="34">
        <v>375000</v>
      </c>
      <c r="S766" s="34">
        <v>375000</v>
      </c>
      <c r="T766" s="34">
        <v>375000</v>
      </c>
    </row>
    <row r="767" spans="1:20" s="6" customFormat="1" ht="47.1" customHeight="1">
      <c r="A767" s="154">
        <v>765</v>
      </c>
      <c r="B767" s="142" t="s">
        <v>655</v>
      </c>
      <c r="C767" s="20" t="s">
        <v>473</v>
      </c>
      <c r="D767" s="176" t="s">
        <v>657</v>
      </c>
      <c r="E767" s="24" t="s">
        <v>817</v>
      </c>
      <c r="F767" s="16" t="s">
        <v>1175</v>
      </c>
      <c r="G767" s="15">
        <v>2016</v>
      </c>
      <c r="H767" s="15">
        <v>2020</v>
      </c>
      <c r="I767" s="34">
        <v>2978364</v>
      </c>
      <c r="J767" s="34">
        <v>2928364</v>
      </c>
      <c r="K767" s="34">
        <v>50000</v>
      </c>
      <c r="L767" s="343">
        <v>0</v>
      </c>
      <c r="M767" s="344" t="s">
        <v>459</v>
      </c>
      <c r="N767" s="259"/>
      <c r="O767" s="259"/>
      <c r="P767" s="259"/>
      <c r="Q767" s="257">
        <f>[1]KURUMLAR!K412/4</f>
        <v>12500</v>
      </c>
      <c r="R767" s="34">
        <v>12500</v>
      </c>
      <c r="S767" s="34">
        <v>12500</v>
      </c>
      <c r="T767" s="34">
        <v>12500</v>
      </c>
    </row>
    <row r="768" spans="1:20" s="6" customFormat="1" ht="47.1" customHeight="1">
      <c r="A768" s="157">
        <v>766</v>
      </c>
      <c r="B768" s="142" t="s">
        <v>655</v>
      </c>
      <c r="C768" s="20" t="s">
        <v>473</v>
      </c>
      <c r="D768" s="176" t="s">
        <v>1176</v>
      </c>
      <c r="E768" s="24" t="s">
        <v>814</v>
      </c>
      <c r="F768" s="16" t="s">
        <v>1177</v>
      </c>
      <c r="G768" s="15">
        <v>2018</v>
      </c>
      <c r="H768" s="15">
        <v>2021</v>
      </c>
      <c r="I768" s="34">
        <v>1999911</v>
      </c>
      <c r="J768" s="34">
        <v>999911</v>
      </c>
      <c r="K768" s="34">
        <v>500000</v>
      </c>
      <c r="L768" s="343">
        <v>0</v>
      </c>
      <c r="M768" s="344" t="s">
        <v>459</v>
      </c>
      <c r="N768" s="259"/>
      <c r="O768" s="259"/>
      <c r="P768" s="259"/>
      <c r="Q768" s="257">
        <f>[1]KURUMLAR!K413/4</f>
        <v>125000</v>
      </c>
      <c r="R768" s="34">
        <v>125000</v>
      </c>
      <c r="S768" s="34">
        <v>125000</v>
      </c>
      <c r="T768" s="34">
        <v>125000</v>
      </c>
    </row>
    <row r="769" spans="1:20" s="6" customFormat="1" ht="47.1" customHeight="1">
      <c r="A769" s="157">
        <v>767</v>
      </c>
      <c r="B769" s="142" t="s">
        <v>655</v>
      </c>
      <c r="C769" s="20" t="s">
        <v>473</v>
      </c>
      <c r="D769" s="176" t="s">
        <v>1178</v>
      </c>
      <c r="E769" s="24" t="s">
        <v>817</v>
      </c>
      <c r="F769" s="16" t="s">
        <v>1179</v>
      </c>
      <c r="G769" s="15">
        <v>2020</v>
      </c>
      <c r="H769" s="15">
        <v>2022</v>
      </c>
      <c r="I769" s="34">
        <v>1802000</v>
      </c>
      <c r="J769" s="34">
        <v>0</v>
      </c>
      <c r="K769" s="34">
        <v>902000</v>
      </c>
      <c r="L769" s="345">
        <v>0</v>
      </c>
      <c r="M769" s="344" t="s">
        <v>459</v>
      </c>
      <c r="N769" s="259"/>
      <c r="O769" s="259"/>
      <c r="P769" s="259"/>
      <c r="Q769" s="257">
        <f>[1]KURUMLAR!K414/4</f>
        <v>225500</v>
      </c>
      <c r="R769" s="34">
        <v>225500</v>
      </c>
      <c r="S769" s="34">
        <v>225500</v>
      </c>
      <c r="T769" s="34">
        <v>225500</v>
      </c>
    </row>
    <row r="770" spans="1:20" s="6" customFormat="1" ht="47.1" customHeight="1">
      <c r="A770" s="157">
        <v>768</v>
      </c>
      <c r="B770" s="142" t="s">
        <v>673</v>
      </c>
      <c r="C770" s="20" t="s">
        <v>473</v>
      </c>
      <c r="D770" s="177" t="s">
        <v>665</v>
      </c>
      <c r="E770" s="16" t="s">
        <v>164</v>
      </c>
      <c r="F770" s="16" t="s">
        <v>660</v>
      </c>
      <c r="G770" s="20">
        <v>2019</v>
      </c>
      <c r="H770" s="20">
        <v>2020</v>
      </c>
      <c r="I770" s="71">
        <v>10798000</v>
      </c>
      <c r="J770" s="71">
        <v>0</v>
      </c>
      <c r="K770" s="71">
        <v>10798000</v>
      </c>
      <c r="L770" s="273"/>
      <c r="M770" s="259"/>
      <c r="N770" s="259"/>
      <c r="O770" s="259"/>
      <c r="P770" s="259"/>
      <c r="Q770" s="257">
        <f>[1]KURUMLAR!K415/4</f>
        <v>2699500</v>
      </c>
      <c r="R770" s="48">
        <v>2699500</v>
      </c>
      <c r="S770" s="48">
        <v>2699500</v>
      </c>
      <c r="T770" s="48">
        <v>2699500</v>
      </c>
    </row>
    <row r="771" spans="1:20" s="6" customFormat="1" ht="47.1" customHeight="1">
      <c r="A771" s="154">
        <v>769</v>
      </c>
      <c r="B771" s="142" t="s">
        <v>673</v>
      </c>
      <c r="C771" s="20" t="s">
        <v>473</v>
      </c>
      <c r="D771" s="177" t="s">
        <v>654</v>
      </c>
      <c r="E771" s="16" t="s">
        <v>164</v>
      </c>
      <c r="F771" s="16" t="s">
        <v>661</v>
      </c>
      <c r="G771" s="20">
        <v>2019</v>
      </c>
      <c r="H771" s="20">
        <v>2020</v>
      </c>
      <c r="I771" s="71">
        <v>2000000</v>
      </c>
      <c r="J771" s="71">
        <v>0</v>
      </c>
      <c r="K771" s="71">
        <v>2000000</v>
      </c>
      <c r="L771" s="273"/>
      <c r="M771" s="259"/>
      <c r="N771" s="259"/>
      <c r="O771" s="259"/>
      <c r="P771" s="259"/>
      <c r="Q771" s="257">
        <f>[1]KURUMLAR!K416/4</f>
        <v>500000</v>
      </c>
      <c r="R771" s="48">
        <v>500000</v>
      </c>
      <c r="S771" s="48">
        <v>500000</v>
      </c>
      <c r="T771" s="48">
        <v>500000</v>
      </c>
    </row>
    <row r="772" spans="1:20" s="6" customFormat="1" ht="47.1" customHeight="1">
      <c r="A772" s="157">
        <v>770</v>
      </c>
      <c r="B772" s="142" t="s">
        <v>673</v>
      </c>
      <c r="C772" s="20" t="s">
        <v>473</v>
      </c>
      <c r="D772" s="177" t="s">
        <v>666</v>
      </c>
      <c r="E772" s="16" t="s">
        <v>164</v>
      </c>
      <c r="F772" s="16" t="s">
        <v>71</v>
      </c>
      <c r="G772" s="20">
        <v>2019</v>
      </c>
      <c r="H772" s="20">
        <v>2020</v>
      </c>
      <c r="I772" s="71">
        <v>500000</v>
      </c>
      <c r="J772" s="71">
        <v>0</v>
      </c>
      <c r="K772" s="71">
        <v>500000</v>
      </c>
      <c r="L772" s="273"/>
      <c r="M772" s="259"/>
      <c r="N772" s="259"/>
      <c r="O772" s="259"/>
      <c r="P772" s="259"/>
      <c r="Q772" s="257">
        <f>[1]KURUMLAR!K417/4</f>
        <v>125000</v>
      </c>
      <c r="R772" s="48">
        <v>125000</v>
      </c>
      <c r="S772" s="48">
        <v>125000</v>
      </c>
      <c r="T772" s="48">
        <v>125000</v>
      </c>
    </row>
    <row r="773" spans="1:20" s="6" customFormat="1" ht="47.1" customHeight="1">
      <c r="A773" s="157">
        <v>771</v>
      </c>
      <c r="B773" s="142" t="s">
        <v>673</v>
      </c>
      <c r="C773" s="20" t="s">
        <v>473</v>
      </c>
      <c r="D773" s="177" t="s">
        <v>611</v>
      </c>
      <c r="E773" s="16" t="s">
        <v>164</v>
      </c>
      <c r="F773" s="16" t="s">
        <v>608</v>
      </c>
      <c r="G773" s="20">
        <v>2019</v>
      </c>
      <c r="H773" s="20">
        <v>2020</v>
      </c>
      <c r="I773" s="71">
        <v>200000</v>
      </c>
      <c r="J773" s="71">
        <v>0</v>
      </c>
      <c r="K773" s="71">
        <v>200000</v>
      </c>
      <c r="L773" s="273"/>
      <c r="M773" s="259"/>
      <c r="N773" s="259"/>
      <c r="O773" s="259"/>
      <c r="P773" s="259"/>
      <c r="Q773" s="257">
        <f>[1]KURUMLAR!K418/4</f>
        <v>50000</v>
      </c>
      <c r="R773" s="48">
        <v>50000</v>
      </c>
      <c r="S773" s="48">
        <v>50000</v>
      </c>
      <c r="T773" s="48">
        <v>50000</v>
      </c>
    </row>
    <row r="774" spans="1:20" s="6" customFormat="1" ht="47.1" customHeight="1">
      <c r="A774" s="157">
        <v>772</v>
      </c>
      <c r="B774" s="142" t="s">
        <v>673</v>
      </c>
      <c r="C774" s="20" t="s">
        <v>473</v>
      </c>
      <c r="D774" s="177" t="s">
        <v>667</v>
      </c>
      <c r="E774" s="16" t="s">
        <v>164</v>
      </c>
      <c r="F774" s="16" t="s">
        <v>662</v>
      </c>
      <c r="G774" s="20">
        <v>1997</v>
      </c>
      <c r="H774" s="20">
        <v>2023</v>
      </c>
      <c r="I774" s="71">
        <v>500000</v>
      </c>
      <c r="J774" s="71">
        <v>0</v>
      </c>
      <c r="K774" s="71">
        <v>2000</v>
      </c>
      <c r="L774" s="273"/>
      <c r="M774" s="259"/>
      <c r="N774" s="259"/>
      <c r="O774" s="259"/>
      <c r="P774" s="259"/>
      <c r="Q774" s="257">
        <f>[1]KURUMLAR!K419/4</f>
        <v>500</v>
      </c>
      <c r="R774" s="48">
        <v>500</v>
      </c>
      <c r="S774" s="48">
        <v>500</v>
      </c>
      <c r="T774" s="48">
        <v>500</v>
      </c>
    </row>
    <row r="775" spans="1:20" s="6" customFormat="1" ht="47.1" customHeight="1">
      <c r="A775" s="154">
        <v>773</v>
      </c>
      <c r="B775" s="142" t="s">
        <v>673</v>
      </c>
      <c r="C775" s="20" t="s">
        <v>473</v>
      </c>
      <c r="D775" s="177" t="s">
        <v>668</v>
      </c>
      <c r="E775" s="16" t="s">
        <v>164</v>
      </c>
      <c r="F775" s="16" t="s">
        <v>663</v>
      </c>
      <c r="G775" s="20">
        <v>2000</v>
      </c>
      <c r="H775" s="20">
        <v>2022</v>
      </c>
      <c r="I775" s="71">
        <v>6000000</v>
      </c>
      <c r="J775" s="71">
        <v>0</v>
      </c>
      <c r="K775" s="71">
        <v>2000000</v>
      </c>
      <c r="L775" s="273"/>
      <c r="M775" s="259"/>
      <c r="N775" s="259"/>
      <c r="O775" s="259"/>
      <c r="P775" s="259"/>
      <c r="Q775" s="257">
        <f>[1]KURUMLAR!K420/4</f>
        <v>500000</v>
      </c>
      <c r="R775" s="48">
        <v>500000</v>
      </c>
      <c r="S775" s="48">
        <v>500000</v>
      </c>
      <c r="T775" s="48">
        <v>500000</v>
      </c>
    </row>
    <row r="776" spans="1:20" s="6" customFormat="1" ht="47.1" customHeight="1">
      <c r="A776" s="157">
        <v>774</v>
      </c>
      <c r="B776" s="142" t="s">
        <v>673</v>
      </c>
      <c r="C776" s="20" t="s">
        <v>473</v>
      </c>
      <c r="D776" s="177" t="s">
        <v>669</v>
      </c>
      <c r="E776" s="16" t="s">
        <v>164</v>
      </c>
      <c r="F776" s="16" t="s">
        <v>628</v>
      </c>
      <c r="G776" s="20">
        <v>2008</v>
      </c>
      <c r="H776" s="20">
        <v>2022</v>
      </c>
      <c r="I776" s="71">
        <v>9000000</v>
      </c>
      <c r="J776" s="71">
        <v>0</v>
      </c>
      <c r="K776" s="71">
        <v>3000000</v>
      </c>
      <c r="L776" s="273"/>
      <c r="M776" s="259"/>
      <c r="N776" s="259"/>
      <c r="O776" s="259"/>
      <c r="P776" s="259"/>
      <c r="Q776" s="257">
        <f>[1]KURUMLAR!K421/4</f>
        <v>750000</v>
      </c>
      <c r="R776" s="48">
        <v>750000</v>
      </c>
      <c r="S776" s="48">
        <v>750000</v>
      </c>
      <c r="T776" s="48">
        <v>750000</v>
      </c>
    </row>
    <row r="777" spans="1:20" s="6" customFormat="1" ht="47.1" customHeight="1">
      <c r="A777" s="157">
        <v>775</v>
      </c>
      <c r="B777" s="142" t="s">
        <v>673</v>
      </c>
      <c r="C777" s="20" t="s">
        <v>473</v>
      </c>
      <c r="D777" s="177" t="s">
        <v>670</v>
      </c>
      <c r="E777" s="16" t="s">
        <v>164</v>
      </c>
      <c r="F777" s="16" t="s">
        <v>647</v>
      </c>
      <c r="G777" s="20">
        <v>2019</v>
      </c>
      <c r="H777" s="20">
        <v>2020</v>
      </c>
      <c r="I777" s="71">
        <v>1580000</v>
      </c>
      <c r="J777" s="71">
        <v>0</v>
      </c>
      <c r="K777" s="71">
        <v>1580000</v>
      </c>
      <c r="L777" s="273"/>
      <c r="M777" s="259"/>
      <c r="N777" s="259"/>
      <c r="O777" s="259"/>
      <c r="P777" s="259"/>
      <c r="Q777" s="257">
        <f>[1]KURUMLAR!K422/4</f>
        <v>395000</v>
      </c>
      <c r="R777" s="48">
        <v>395000</v>
      </c>
      <c r="S777" s="48">
        <v>395000</v>
      </c>
      <c r="T777" s="48">
        <v>395000</v>
      </c>
    </row>
    <row r="778" spans="1:20" s="6" customFormat="1" ht="47.1" customHeight="1">
      <c r="A778" s="157">
        <v>776</v>
      </c>
      <c r="B778" s="142" t="s">
        <v>673</v>
      </c>
      <c r="C778" s="20" t="s">
        <v>473</v>
      </c>
      <c r="D778" s="177" t="s">
        <v>671</v>
      </c>
      <c r="E778" s="16" t="s">
        <v>164</v>
      </c>
      <c r="F778" s="16" t="s">
        <v>664</v>
      </c>
      <c r="G778" s="20">
        <v>2018</v>
      </c>
      <c r="H778" s="20">
        <v>2021</v>
      </c>
      <c r="I778" s="71">
        <v>18479000</v>
      </c>
      <c r="J778" s="71">
        <v>10894000</v>
      </c>
      <c r="K778" s="71">
        <v>3000000</v>
      </c>
      <c r="L778" s="273"/>
      <c r="M778" s="259"/>
      <c r="N778" s="259"/>
      <c r="O778" s="259"/>
      <c r="P778" s="259"/>
      <c r="Q778" s="257">
        <f>[1]KURUMLAR!K423/4</f>
        <v>750000</v>
      </c>
      <c r="R778" s="48">
        <v>750000</v>
      </c>
      <c r="S778" s="48">
        <v>750000</v>
      </c>
      <c r="T778" s="48">
        <v>750000</v>
      </c>
    </row>
    <row r="779" spans="1:20" s="6" customFormat="1" ht="47.1" customHeight="1">
      <c r="A779" s="154">
        <v>777</v>
      </c>
      <c r="B779" s="142" t="s">
        <v>673</v>
      </c>
      <c r="C779" s="20" t="s">
        <v>473</v>
      </c>
      <c r="D779" s="177" t="s">
        <v>672</v>
      </c>
      <c r="E779" s="16" t="s">
        <v>457</v>
      </c>
      <c r="F779" s="16" t="s">
        <v>647</v>
      </c>
      <c r="G779" s="20">
        <v>2017</v>
      </c>
      <c r="H779" s="20">
        <v>2021</v>
      </c>
      <c r="I779" s="71">
        <v>10500000</v>
      </c>
      <c r="J779" s="71">
        <v>5500000</v>
      </c>
      <c r="K779" s="71">
        <v>2500000</v>
      </c>
      <c r="L779" s="273"/>
      <c r="M779" s="259"/>
      <c r="N779" s="259"/>
      <c r="O779" s="259"/>
      <c r="P779" s="259"/>
      <c r="Q779" s="257">
        <f>[1]KURUMLAR!K424/4</f>
        <v>625000</v>
      </c>
      <c r="R779" s="48">
        <v>625000</v>
      </c>
      <c r="S779" s="48">
        <v>625000</v>
      </c>
      <c r="T779" s="48">
        <v>625000</v>
      </c>
    </row>
    <row r="780" spans="1:20" s="1" customFormat="1" ht="47.1" customHeight="1">
      <c r="A780" s="157">
        <v>778</v>
      </c>
      <c r="B780" s="142" t="s">
        <v>610</v>
      </c>
      <c r="C780" s="20" t="s">
        <v>473</v>
      </c>
      <c r="D780" s="176" t="s">
        <v>611</v>
      </c>
      <c r="E780" s="15" t="s">
        <v>754</v>
      </c>
      <c r="F780" s="15" t="s">
        <v>612</v>
      </c>
      <c r="G780" s="15">
        <v>2020</v>
      </c>
      <c r="H780" s="271">
        <v>2021</v>
      </c>
      <c r="I780" s="39">
        <v>1600000</v>
      </c>
      <c r="J780" s="148">
        <v>498965</v>
      </c>
      <c r="K780" s="39">
        <v>1400000</v>
      </c>
      <c r="L780" s="273"/>
      <c r="M780" s="20"/>
      <c r="N780" s="20"/>
      <c r="O780" s="20"/>
      <c r="P780" s="20"/>
      <c r="Q780" s="257">
        <f>[1]KURUMLAR!K425/4</f>
        <v>350000</v>
      </c>
      <c r="R780" s="48">
        <v>350000</v>
      </c>
      <c r="S780" s="48">
        <v>350000</v>
      </c>
      <c r="T780" s="48">
        <v>350000</v>
      </c>
    </row>
    <row r="781" spans="1:20" s="1" customFormat="1" ht="47.1" customHeight="1">
      <c r="A781" s="157">
        <v>779</v>
      </c>
      <c r="B781" s="142" t="s">
        <v>610</v>
      </c>
      <c r="C781" s="20" t="s">
        <v>473</v>
      </c>
      <c r="D781" s="177" t="s">
        <v>613</v>
      </c>
      <c r="E781" s="16" t="s">
        <v>755</v>
      </c>
      <c r="F781" s="16" t="s">
        <v>614</v>
      </c>
      <c r="G781" s="16">
        <v>1996</v>
      </c>
      <c r="H781" s="20">
        <v>2021</v>
      </c>
      <c r="I781" s="21">
        <v>4700000</v>
      </c>
      <c r="J781" s="149"/>
      <c r="K781" s="21">
        <v>3700000</v>
      </c>
      <c r="L781" s="273"/>
      <c r="M781" s="20"/>
      <c r="N781" s="20"/>
      <c r="O781" s="20"/>
      <c r="P781" s="20"/>
      <c r="Q781" s="257">
        <f>[1]KURUMLAR!K427/4</f>
        <v>925000</v>
      </c>
      <c r="R781" s="48">
        <v>925000</v>
      </c>
      <c r="S781" s="48">
        <v>925000</v>
      </c>
      <c r="T781" s="48">
        <v>925000</v>
      </c>
    </row>
    <row r="782" spans="1:20" s="1" customFormat="1" ht="47.1" customHeight="1">
      <c r="A782" s="157">
        <v>780</v>
      </c>
      <c r="B782" s="142" t="s">
        <v>610</v>
      </c>
      <c r="C782" s="20" t="s">
        <v>473</v>
      </c>
      <c r="D782" s="177" t="s">
        <v>615</v>
      </c>
      <c r="E782" s="16" t="s">
        <v>754</v>
      </c>
      <c r="F782" s="16" t="s">
        <v>756</v>
      </c>
      <c r="G782" s="16">
        <v>2020</v>
      </c>
      <c r="H782" s="20">
        <v>2022</v>
      </c>
      <c r="I782" s="21">
        <v>9000000</v>
      </c>
      <c r="J782" s="149">
        <v>3298000</v>
      </c>
      <c r="K782" s="21">
        <v>2200000</v>
      </c>
      <c r="L782" s="273"/>
      <c r="M782" s="20"/>
      <c r="N782" s="20"/>
      <c r="O782" s="20"/>
      <c r="P782" s="20"/>
      <c r="Q782" s="257">
        <f>[1]KURUMLAR!K428/4</f>
        <v>550000</v>
      </c>
      <c r="R782" s="48">
        <v>550000</v>
      </c>
      <c r="S782" s="48">
        <v>550000</v>
      </c>
      <c r="T782" s="48">
        <v>550000</v>
      </c>
    </row>
    <row r="783" spans="1:20" s="1" customFormat="1" ht="47.1" customHeight="1">
      <c r="A783" s="154">
        <v>781</v>
      </c>
      <c r="B783" s="142" t="s">
        <v>610</v>
      </c>
      <c r="C783" s="20" t="s">
        <v>473</v>
      </c>
      <c r="D783" s="177" t="s">
        <v>73</v>
      </c>
      <c r="E783" s="16" t="s">
        <v>754</v>
      </c>
      <c r="F783" s="16" t="s">
        <v>757</v>
      </c>
      <c r="G783" s="16">
        <v>2020</v>
      </c>
      <c r="H783" s="20">
        <v>2020</v>
      </c>
      <c r="I783" s="21">
        <v>2200000</v>
      </c>
      <c r="J783" s="149"/>
      <c r="K783" s="21">
        <v>2200000</v>
      </c>
      <c r="L783" s="273"/>
      <c r="M783" s="20"/>
      <c r="N783" s="20"/>
      <c r="O783" s="20"/>
      <c r="P783" s="20"/>
      <c r="Q783" s="257">
        <f>[1]KURUMLAR!K429/4</f>
        <v>550000</v>
      </c>
      <c r="R783" s="48">
        <v>550000</v>
      </c>
      <c r="S783" s="48">
        <v>550000</v>
      </c>
      <c r="T783" s="48">
        <v>550000</v>
      </c>
    </row>
    <row r="784" spans="1:20" s="1" customFormat="1" ht="47.1" customHeight="1">
      <c r="A784" s="157">
        <v>782</v>
      </c>
      <c r="B784" s="142" t="s">
        <v>610</v>
      </c>
      <c r="C784" s="20" t="s">
        <v>473</v>
      </c>
      <c r="D784" s="177" t="s">
        <v>617</v>
      </c>
      <c r="E784" s="16" t="s">
        <v>758</v>
      </c>
      <c r="F784" s="16" t="s">
        <v>618</v>
      </c>
      <c r="G784" s="16">
        <v>2020</v>
      </c>
      <c r="H784" s="20">
        <v>2020</v>
      </c>
      <c r="I784" s="21">
        <v>1000000</v>
      </c>
      <c r="J784" s="149"/>
      <c r="K784" s="21">
        <v>1000000</v>
      </c>
      <c r="L784" s="273"/>
      <c r="M784" s="20"/>
      <c r="N784" s="20"/>
      <c r="O784" s="20"/>
      <c r="P784" s="20"/>
      <c r="Q784" s="257">
        <f>[1]KURUMLAR!K430/4</f>
        <v>250000</v>
      </c>
      <c r="R784" s="48">
        <v>250000</v>
      </c>
      <c r="S784" s="48">
        <v>250000</v>
      </c>
      <c r="T784" s="48">
        <v>250000</v>
      </c>
    </row>
    <row r="785" spans="1:20" s="1" customFormat="1" ht="47.1" customHeight="1">
      <c r="A785" s="157">
        <v>783</v>
      </c>
      <c r="B785" s="142" t="s">
        <v>610</v>
      </c>
      <c r="C785" s="15" t="s">
        <v>473</v>
      </c>
      <c r="D785" s="177" t="s">
        <v>759</v>
      </c>
      <c r="E785" s="16" t="s">
        <v>758</v>
      </c>
      <c r="F785" s="16" t="s">
        <v>647</v>
      </c>
      <c r="G785" s="16">
        <v>2020</v>
      </c>
      <c r="H785" s="20">
        <v>2023</v>
      </c>
      <c r="I785" s="21">
        <v>15700000</v>
      </c>
      <c r="J785" s="149">
        <v>15478125</v>
      </c>
      <c r="K785" s="21">
        <v>3000000</v>
      </c>
      <c r="L785" s="273"/>
      <c r="M785" s="20"/>
      <c r="N785" s="20"/>
      <c r="O785" s="20"/>
      <c r="P785" s="20"/>
      <c r="Q785" s="257">
        <f>[1]KURUMLAR!K426/4</f>
        <v>750000</v>
      </c>
      <c r="R785" s="48">
        <v>750000</v>
      </c>
      <c r="S785" s="48">
        <v>750000</v>
      </c>
      <c r="T785" s="48">
        <v>750000</v>
      </c>
    </row>
    <row r="786" spans="1:20" s="12" customFormat="1" ht="47.1" customHeight="1">
      <c r="A786" s="157">
        <v>784</v>
      </c>
      <c r="B786" s="142" t="s">
        <v>659</v>
      </c>
      <c r="C786" s="20" t="s">
        <v>473</v>
      </c>
      <c r="D786" s="176" t="s">
        <v>1406</v>
      </c>
      <c r="E786" s="15" t="s">
        <v>17</v>
      </c>
      <c r="F786" s="15" t="s">
        <v>1407</v>
      </c>
      <c r="G786" s="15">
        <v>2014</v>
      </c>
      <c r="H786" s="271">
        <v>2021</v>
      </c>
      <c r="I786" s="39">
        <v>3014000</v>
      </c>
      <c r="J786" s="61">
        <v>2572540.7000000002</v>
      </c>
      <c r="K786" s="39">
        <v>200000</v>
      </c>
      <c r="L786" s="142"/>
      <c r="M786" s="289"/>
      <c r="N786" s="277"/>
      <c r="O786" s="277"/>
      <c r="P786" s="277"/>
      <c r="Q786" s="257">
        <f>[1]KURUMLAR!K784/4</f>
        <v>50000</v>
      </c>
      <c r="R786" s="142">
        <v>50000</v>
      </c>
      <c r="S786" s="142">
        <v>50000</v>
      </c>
      <c r="T786" s="142">
        <v>50000</v>
      </c>
    </row>
    <row r="787" spans="1:20" s="12" customFormat="1" ht="47.1" customHeight="1">
      <c r="A787" s="154">
        <v>785</v>
      </c>
      <c r="B787" s="142" t="s">
        <v>659</v>
      </c>
      <c r="C787" s="20" t="s">
        <v>473</v>
      </c>
      <c r="D787" s="177" t="s">
        <v>832</v>
      </c>
      <c r="E787" s="15" t="s">
        <v>17</v>
      </c>
      <c r="F787" s="16" t="s">
        <v>1408</v>
      </c>
      <c r="G787" s="16">
        <v>2011</v>
      </c>
      <c r="H787" s="20">
        <v>2021</v>
      </c>
      <c r="I787" s="21">
        <v>164778000</v>
      </c>
      <c r="J787" s="61">
        <v>184076165.31999999</v>
      </c>
      <c r="K787" s="21">
        <v>26000000</v>
      </c>
      <c r="L787" s="346"/>
      <c r="M787" s="290"/>
      <c r="N787" s="277"/>
      <c r="O787" s="277"/>
      <c r="P787" s="277"/>
      <c r="Q787" s="257">
        <f>[1]KURUMLAR!K785/4</f>
        <v>6500000</v>
      </c>
      <c r="R787" s="103">
        <v>6500000</v>
      </c>
      <c r="S787" s="103">
        <v>6500000</v>
      </c>
      <c r="T787" s="103">
        <v>6500000</v>
      </c>
    </row>
    <row r="788" spans="1:20" s="12" customFormat="1" ht="47.1" customHeight="1">
      <c r="A788" s="157">
        <v>786</v>
      </c>
      <c r="B788" s="142" t="s">
        <v>659</v>
      </c>
      <c r="C788" s="20" t="s">
        <v>473</v>
      </c>
      <c r="D788" s="177" t="s">
        <v>68</v>
      </c>
      <c r="E788" s="15" t="s">
        <v>17</v>
      </c>
      <c r="F788" s="16" t="s">
        <v>1409</v>
      </c>
      <c r="G788" s="16">
        <v>2020</v>
      </c>
      <c r="H788" s="20">
        <v>2020</v>
      </c>
      <c r="I788" s="21">
        <v>4000000</v>
      </c>
      <c r="J788" s="61"/>
      <c r="K788" s="21">
        <v>4000000</v>
      </c>
      <c r="L788" s="60"/>
      <c r="M788" s="290"/>
      <c r="N788" s="277"/>
      <c r="O788" s="277"/>
      <c r="P788" s="277"/>
      <c r="Q788" s="257">
        <f>[1]KURUMLAR!K786/4</f>
        <v>1000000</v>
      </c>
      <c r="R788" s="103">
        <v>1000000</v>
      </c>
      <c r="S788" s="103">
        <v>1000000</v>
      </c>
      <c r="T788" s="103">
        <v>1000000</v>
      </c>
    </row>
    <row r="789" spans="1:20" s="12" customFormat="1" ht="47.1" customHeight="1">
      <c r="A789" s="157">
        <v>787</v>
      </c>
      <c r="B789" s="142" t="s">
        <v>659</v>
      </c>
      <c r="C789" s="20" t="s">
        <v>473</v>
      </c>
      <c r="D789" s="177" t="s">
        <v>834</v>
      </c>
      <c r="E789" s="15" t="s">
        <v>17</v>
      </c>
      <c r="F789" s="16" t="s">
        <v>1410</v>
      </c>
      <c r="G789" s="16">
        <v>2020</v>
      </c>
      <c r="H789" s="20">
        <v>2020</v>
      </c>
      <c r="I789" s="21">
        <v>800000</v>
      </c>
      <c r="J789" s="51"/>
      <c r="K789" s="21">
        <v>800000</v>
      </c>
      <c r="L789" s="60"/>
      <c r="M789" s="290"/>
      <c r="N789" s="277"/>
      <c r="O789" s="277"/>
      <c r="P789" s="277"/>
      <c r="Q789" s="257">
        <f>[1]KURUMLAR!K787/4</f>
        <v>200000</v>
      </c>
      <c r="R789" s="103">
        <v>200000</v>
      </c>
      <c r="S789" s="103">
        <v>200000</v>
      </c>
      <c r="T789" s="103">
        <v>200000</v>
      </c>
    </row>
    <row r="790" spans="1:20" s="12" customFormat="1" ht="47.1" customHeight="1">
      <c r="A790" s="157">
        <v>788</v>
      </c>
      <c r="B790" s="142" t="s">
        <v>659</v>
      </c>
      <c r="C790" s="20" t="s">
        <v>473</v>
      </c>
      <c r="D790" s="177" t="s">
        <v>1411</v>
      </c>
      <c r="E790" s="15" t="s">
        <v>17</v>
      </c>
      <c r="F790" s="16" t="s">
        <v>1412</v>
      </c>
      <c r="G790" s="16">
        <v>2020</v>
      </c>
      <c r="H790" s="20">
        <v>2020</v>
      </c>
      <c r="I790" s="21">
        <v>1000000</v>
      </c>
      <c r="J790" s="51"/>
      <c r="K790" s="21">
        <v>1000000</v>
      </c>
      <c r="L790" s="60"/>
      <c r="M790" s="291"/>
      <c r="N790" s="277"/>
      <c r="O790" s="277"/>
      <c r="P790" s="277"/>
      <c r="Q790" s="257">
        <f>[1]KURUMLAR!K788/4</f>
        <v>250000</v>
      </c>
      <c r="R790" s="103">
        <v>250000</v>
      </c>
      <c r="S790" s="103">
        <v>250000</v>
      </c>
      <c r="T790" s="103">
        <v>250000</v>
      </c>
    </row>
    <row r="791" spans="1:20" s="12" customFormat="1" ht="47.1" customHeight="1">
      <c r="A791" s="154">
        <v>789</v>
      </c>
      <c r="B791" s="142" t="s">
        <v>659</v>
      </c>
      <c r="C791" s="16" t="s">
        <v>473</v>
      </c>
      <c r="D791" s="177" t="s">
        <v>1413</v>
      </c>
      <c r="E791" s="15" t="s">
        <v>17</v>
      </c>
      <c r="F791" s="16" t="s">
        <v>1414</v>
      </c>
      <c r="G791" s="16">
        <v>2017</v>
      </c>
      <c r="H791" s="20">
        <v>2020</v>
      </c>
      <c r="I791" s="21">
        <v>8456000</v>
      </c>
      <c r="J791" s="51"/>
      <c r="K791" s="21">
        <v>10000</v>
      </c>
      <c r="L791" s="60"/>
      <c r="M791" s="291"/>
      <c r="N791" s="277"/>
      <c r="O791" s="277"/>
      <c r="P791" s="277"/>
      <c r="Q791" s="257">
        <f>[1]KURUMLAR!K789/4</f>
        <v>2500</v>
      </c>
      <c r="R791" s="103">
        <v>2500</v>
      </c>
      <c r="S791" s="103">
        <v>2500</v>
      </c>
      <c r="T791" s="103">
        <v>2500</v>
      </c>
    </row>
    <row r="792" spans="1:20" s="11" customFormat="1" ht="47.1" customHeight="1">
      <c r="A792" s="157">
        <v>790</v>
      </c>
      <c r="B792" s="142" t="s">
        <v>619</v>
      </c>
      <c r="C792" s="20" t="s">
        <v>473</v>
      </c>
      <c r="D792" s="177" t="s">
        <v>615</v>
      </c>
      <c r="E792" s="16" t="s">
        <v>74</v>
      </c>
      <c r="F792" s="16" t="s">
        <v>620</v>
      </c>
      <c r="G792" s="150">
        <v>2020</v>
      </c>
      <c r="H792" s="150">
        <v>2022</v>
      </c>
      <c r="I792" s="40">
        <v>5000000</v>
      </c>
      <c r="J792" s="145" t="s">
        <v>459</v>
      </c>
      <c r="K792" s="42">
        <v>3000000</v>
      </c>
      <c r="L792" s="145" t="s">
        <v>459</v>
      </c>
      <c r="M792" s="347" t="s">
        <v>1630</v>
      </c>
      <c r="N792" s="256"/>
      <c r="O792" s="256"/>
      <c r="P792" s="256"/>
      <c r="Q792" s="257">
        <f>[1]KURUMLAR!K790/4</f>
        <v>750000</v>
      </c>
      <c r="R792" s="142">
        <v>750000</v>
      </c>
      <c r="S792" s="142">
        <v>750000</v>
      </c>
      <c r="T792" s="142">
        <v>750000</v>
      </c>
    </row>
    <row r="793" spans="1:20" s="11" customFormat="1" ht="47.1" customHeight="1">
      <c r="A793" s="157">
        <v>791</v>
      </c>
      <c r="B793" s="142" t="s">
        <v>619</v>
      </c>
      <c r="C793" s="20" t="s">
        <v>473</v>
      </c>
      <c r="D793" s="177" t="s">
        <v>621</v>
      </c>
      <c r="E793" s="16" t="s">
        <v>74</v>
      </c>
      <c r="F793" s="16" t="s">
        <v>622</v>
      </c>
      <c r="G793" s="150">
        <v>2020</v>
      </c>
      <c r="H793" s="150">
        <v>2020</v>
      </c>
      <c r="I793" s="40">
        <v>700000</v>
      </c>
      <c r="J793" s="145" t="s">
        <v>459</v>
      </c>
      <c r="K793" s="42">
        <v>700000</v>
      </c>
      <c r="L793" s="145" t="s">
        <v>459</v>
      </c>
      <c r="M793" s="347" t="s">
        <v>1631</v>
      </c>
      <c r="N793" s="256"/>
      <c r="O793" s="256"/>
      <c r="P793" s="256"/>
      <c r="Q793" s="257">
        <f>[1]KURUMLAR!K791/4</f>
        <v>175000</v>
      </c>
      <c r="R793" s="142">
        <v>175000</v>
      </c>
      <c r="S793" s="142">
        <v>175000</v>
      </c>
      <c r="T793" s="142">
        <v>175000</v>
      </c>
    </row>
    <row r="794" spans="1:20" s="11" customFormat="1" ht="47.1" customHeight="1">
      <c r="A794" s="157">
        <v>792</v>
      </c>
      <c r="B794" s="142" t="s">
        <v>619</v>
      </c>
      <c r="C794" s="20" t="s">
        <v>473</v>
      </c>
      <c r="D794" s="177" t="s">
        <v>617</v>
      </c>
      <c r="E794" s="16" t="s">
        <v>74</v>
      </c>
      <c r="F794" s="16" t="s">
        <v>623</v>
      </c>
      <c r="G794" s="150">
        <v>2020</v>
      </c>
      <c r="H794" s="150">
        <v>2020</v>
      </c>
      <c r="I794" s="40">
        <v>800000</v>
      </c>
      <c r="J794" s="145" t="s">
        <v>459</v>
      </c>
      <c r="K794" s="42">
        <v>800000</v>
      </c>
      <c r="L794" s="145" t="s">
        <v>459</v>
      </c>
      <c r="M794" s="347" t="s">
        <v>1632</v>
      </c>
      <c r="N794" s="256"/>
      <c r="O794" s="256"/>
      <c r="P794" s="256"/>
      <c r="Q794" s="257">
        <f>[1]KURUMLAR!K792/4</f>
        <v>200000</v>
      </c>
      <c r="R794" s="142">
        <v>200000</v>
      </c>
      <c r="S794" s="142">
        <v>200000</v>
      </c>
      <c r="T794" s="142">
        <v>200000</v>
      </c>
    </row>
    <row r="795" spans="1:20" s="11" customFormat="1" ht="47.1" customHeight="1">
      <c r="A795" s="154">
        <v>793</v>
      </c>
      <c r="B795" s="142" t="s">
        <v>619</v>
      </c>
      <c r="C795" s="20" t="s">
        <v>473</v>
      </c>
      <c r="D795" s="177" t="s">
        <v>73</v>
      </c>
      <c r="E795" s="16" t="s">
        <v>74</v>
      </c>
      <c r="F795" s="16" t="s">
        <v>624</v>
      </c>
      <c r="G795" s="150">
        <v>2020</v>
      </c>
      <c r="H795" s="150">
        <v>2020</v>
      </c>
      <c r="I795" s="40">
        <v>6000000</v>
      </c>
      <c r="J795" s="145" t="s">
        <v>459</v>
      </c>
      <c r="K795" s="42">
        <v>6000000</v>
      </c>
      <c r="L795" s="145" t="s">
        <v>459</v>
      </c>
      <c r="M795" s="347" t="s">
        <v>1633</v>
      </c>
      <c r="N795" s="256"/>
      <c r="O795" s="256"/>
      <c r="P795" s="256"/>
      <c r="Q795" s="257">
        <f>[1]KURUMLAR!K793/4</f>
        <v>1500000</v>
      </c>
      <c r="R795" s="142">
        <v>1500000</v>
      </c>
      <c r="S795" s="142">
        <v>1500000</v>
      </c>
      <c r="T795" s="142">
        <v>1500000</v>
      </c>
    </row>
    <row r="796" spans="1:20" s="11" customFormat="1" ht="47.1" customHeight="1">
      <c r="A796" s="157">
        <v>794</v>
      </c>
      <c r="B796" s="142" t="s">
        <v>619</v>
      </c>
      <c r="C796" s="20" t="s">
        <v>473</v>
      </c>
      <c r="D796" s="175" t="s">
        <v>613</v>
      </c>
      <c r="E796" s="16" t="s">
        <v>74</v>
      </c>
      <c r="F796" s="16" t="s">
        <v>1180</v>
      </c>
      <c r="G796" s="151">
        <v>2012</v>
      </c>
      <c r="H796" s="151">
        <v>2020</v>
      </c>
      <c r="I796" s="40">
        <v>137125000</v>
      </c>
      <c r="J796" s="42">
        <v>81121653</v>
      </c>
      <c r="K796" s="42">
        <v>17117000</v>
      </c>
      <c r="L796" s="145" t="s">
        <v>459</v>
      </c>
      <c r="M796" s="348" t="s">
        <v>1634</v>
      </c>
      <c r="N796" s="256"/>
      <c r="O796" s="256"/>
      <c r="P796" s="256"/>
      <c r="Q796" s="257">
        <f>[1]KURUMLAR!K794/4</f>
        <v>4279250</v>
      </c>
      <c r="R796" s="142">
        <v>4279250</v>
      </c>
      <c r="S796" s="142">
        <v>4279250</v>
      </c>
      <c r="T796" s="142">
        <v>4279250</v>
      </c>
    </row>
    <row r="797" spans="1:20" s="11" customFormat="1" ht="47.1" customHeight="1">
      <c r="A797" s="157">
        <v>795</v>
      </c>
      <c r="B797" s="142" t="s">
        <v>626</v>
      </c>
      <c r="C797" s="16" t="s">
        <v>473</v>
      </c>
      <c r="D797" s="349" t="s">
        <v>1421</v>
      </c>
      <c r="E797" s="15" t="s">
        <v>17</v>
      </c>
      <c r="F797" s="15" t="s">
        <v>608</v>
      </c>
      <c r="G797" s="271">
        <v>2019</v>
      </c>
      <c r="H797" s="271">
        <v>2020</v>
      </c>
      <c r="I797" s="62">
        <v>26168000</v>
      </c>
      <c r="J797" s="62">
        <v>26158000</v>
      </c>
      <c r="K797" s="62">
        <v>10000</v>
      </c>
      <c r="L797" s="48"/>
      <c r="M797" s="256"/>
      <c r="N797" s="256"/>
      <c r="O797" s="256"/>
      <c r="P797" s="256"/>
      <c r="Q797" s="257">
        <f>[1]KURUMLAR!K795/4</f>
        <v>2500</v>
      </c>
      <c r="R797" s="48">
        <v>2500</v>
      </c>
      <c r="S797" s="48">
        <v>2500</v>
      </c>
      <c r="T797" s="48">
        <v>2500</v>
      </c>
    </row>
    <row r="798" spans="1:20" s="11" customFormat="1" ht="47.1" customHeight="1">
      <c r="A798" s="157">
        <v>796</v>
      </c>
      <c r="B798" s="142" t="s">
        <v>626</v>
      </c>
      <c r="C798" s="16" t="s">
        <v>473</v>
      </c>
      <c r="D798" s="176" t="s">
        <v>1426</v>
      </c>
      <c r="E798" s="15" t="s">
        <v>17</v>
      </c>
      <c r="F798" s="15" t="s">
        <v>627</v>
      </c>
      <c r="G798" s="271">
        <v>2003</v>
      </c>
      <c r="H798" s="271">
        <v>2020</v>
      </c>
      <c r="I798" s="39">
        <v>18229000</v>
      </c>
      <c r="J798" s="39">
        <v>18219000</v>
      </c>
      <c r="K798" s="39">
        <v>10000</v>
      </c>
      <c r="L798" s="48"/>
      <c r="M798" s="256"/>
      <c r="N798" s="256"/>
      <c r="O798" s="256"/>
      <c r="P798" s="256"/>
      <c r="Q798" s="257">
        <f>[1]KURUMLAR!K796/4</f>
        <v>2500</v>
      </c>
      <c r="R798" s="48">
        <v>2500</v>
      </c>
      <c r="S798" s="48">
        <v>2500</v>
      </c>
      <c r="T798" s="48">
        <v>2500</v>
      </c>
    </row>
    <row r="799" spans="1:20" s="11" customFormat="1" ht="47.1" customHeight="1">
      <c r="A799" s="154">
        <v>797</v>
      </c>
      <c r="B799" s="142" t="s">
        <v>626</v>
      </c>
      <c r="C799" s="16" t="s">
        <v>473</v>
      </c>
      <c r="D799" s="350" t="s">
        <v>1422</v>
      </c>
      <c r="E799" s="15" t="s">
        <v>17</v>
      </c>
      <c r="F799" s="15" t="s">
        <v>629</v>
      </c>
      <c r="G799" s="271">
        <v>2006</v>
      </c>
      <c r="H799" s="271">
        <v>2021</v>
      </c>
      <c r="I799" s="62">
        <v>11532000</v>
      </c>
      <c r="J799" s="62">
        <v>9532000</v>
      </c>
      <c r="K799" s="62">
        <v>2000000</v>
      </c>
      <c r="L799" s="48"/>
      <c r="M799" s="256"/>
      <c r="N799" s="256"/>
      <c r="O799" s="256"/>
      <c r="P799" s="256"/>
      <c r="Q799" s="257">
        <f>[1]KURUMLAR!K797/4</f>
        <v>500000</v>
      </c>
      <c r="R799" s="48">
        <v>500000</v>
      </c>
      <c r="S799" s="48">
        <v>500000</v>
      </c>
      <c r="T799" s="48">
        <v>500000</v>
      </c>
    </row>
    <row r="800" spans="1:20" s="11" customFormat="1" ht="47.1" customHeight="1">
      <c r="A800" s="157">
        <v>798</v>
      </c>
      <c r="B800" s="142" t="s">
        <v>626</v>
      </c>
      <c r="C800" s="16" t="s">
        <v>473</v>
      </c>
      <c r="D800" s="176" t="s">
        <v>844</v>
      </c>
      <c r="E800" s="15" t="s">
        <v>17</v>
      </c>
      <c r="F800" s="15" t="s">
        <v>630</v>
      </c>
      <c r="G800" s="271">
        <v>2007</v>
      </c>
      <c r="H800" s="271">
        <v>2022</v>
      </c>
      <c r="I800" s="39">
        <v>1477000</v>
      </c>
      <c r="J800" s="39">
        <v>0</v>
      </c>
      <c r="K800" s="39">
        <v>1477000</v>
      </c>
      <c r="L800" s="48"/>
      <c r="M800" s="256"/>
      <c r="N800" s="256"/>
      <c r="O800" s="256"/>
      <c r="P800" s="256"/>
      <c r="Q800" s="257">
        <f>[1]KURUMLAR!K798/4</f>
        <v>369250</v>
      </c>
      <c r="R800" s="48">
        <v>369250</v>
      </c>
      <c r="S800" s="48">
        <v>369250</v>
      </c>
      <c r="T800" s="48">
        <v>369250</v>
      </c>
    </row>
    <row r="801" spans="1:20" s="11" customFormat="1" ht="47.1" customHeight="1">
      <c r="A801" s="157">
        <v>799</v>
      </c>
      <c r="B801" s="142" t="s">
        <v>626</v>
      </c>
      <c r="C801" s="16" t="s">
        <v>473</v>
      </c>
      <c r="D801" s="350" t="s">
        <v>1423</v>
      </c>
      <c r="E801" s="15" t="s">
        <v>17</v>
      </c>
      <c r="F801" s="15" t="s">
        <v>631</v>
      </c>
      <c r="G801" s="271">
        <v>2019</v>
      </c>
      <c r="H801" s="271">
        <v>2020</v>
      </c>
      <c r="I801" s="62">
        <v>3126000</v>
      </c>
      <c r="J801" s="62">
        <v>2926000</v>
      </c>
      <c r="K801" s="62">
        <v>200000</v>
      </c>
      <c r="L801" s="48"/>
      <c r="M801" s="256"/>
      <c r="N801" s="256"/>
      <c r="O801" s="256"/>
      <c r="P801" s="256"/>
      <c r="Q801" s="257">
        <f>[1]KURUMLAR!K799/4</f>
        <v>50000</v>
      </c>
      <c r="R801" s="48">
        <v>50000</v>
      </c>
      <c r="S801" s="48">
        <v>50000</v>
      </c>
      <c r="T801" s="48">
        <v>50000</v>
      </c>
    </row>
    <row r="802" spans="1:20" s="11" customFormat="1" ht="47.1" customHeight="1">
      <c r="A802" s="157">
        <v>800</v>
      </c>
      <c r="B802" s="142" t="s">
        <v>626</v>
      </c>
      <c r="C802" s="16" t="s">
        <v>473</v>
      </c>
      <c r="D802" s="176" t="s">
        <v>1424</v>
      </c>
      <c r="E802" s="15" t="s">
        <v>17</v>
      </c>
      <c r="F802" s="15" t="s">
        <v>623</v>
      </c>
      <c r="G802" s="271">
        <v>2019</v>
      </c>
      <c r="H802" s="271">
        <v>2020</v>
      </c>
      <c r="I802" s="39">
        <v>23540000</v>
      </c>
      <c r="J802" s="39">
        <v>23040000</v>
      </c>
      <c r="K802" s="39">
        <v>500000</v>
      </c>
      <c r="L802" s="48"/>
      <c r="M802" s="256"/>
      <c r="N802" s="256"/>
      <c r="O802" s="256"/>
      <c r="P802" s="256"/>
      <c r="Q802" s="257">
        <f>[1]KURUMLAR!K800/4</f>
        <v>125000</v>
      </c>
      <c r="R802" s="48">
        <v>125000</v>
      </c>
      <c r="S802" s="48">
        <v>125000</v>
      </c>
      <c r="T802" s="48">
        <v>125000</v>
      </c>
    </row>
    <row r="803" spans="1:20" s="11" customFormat="1" ht="47.1" customHeight="1">
      <c r="A803" s="154">
        <v>801</v>
      </c>
      <c r="B803" s="142" t="s">
        <v>626</v>
      </c>
      <c r="C803" s="16" t="s">
        <v>473</v>
      </c>
      <c r="D803" s="350" t="s">
        <v>1427</v>
      </c>
      <c r="E803" s="15" t="s">
        <v>17</v>
      </c>
      <c r="F803" s="15" t="s">
        <v>632</v>
      </c>
      <c r="G803" s="271">
        <v>2017</v>
      </c>
      <c r="H803" s="271">
        <v>2021</v>
      </c>
      <c r="I803" s="62">
        <v>52000000</v>
      </c>
      <c r="J803" s="62">
        <v>15000000</v>
      </c>
      <c r="K803" s="62">
        <v>3800000</v>
      </c>
      <c r="L803" s="48"/>
      <c r="M803" s="256"/>
      <c r="N803" s="256"/>
      <c r="O803" s="256"/>
      <c r="P803" s="256"/>
      <c r="Q803" s="257">
        <f>[1]KURUMLAR!K801/4</f>
        <v>950000</v>
      </c>
      <c r="R803" s="48">
        <v>950000</v>
      </c>
      <c r="S803" s="48">
        <v>950000</v>
      </c>
      <c r="T803" s="48">
        <v>950000</v>
      </c>
    </row>
    <row r="804" spans="1:20" s="11" customFormat="1" ht="47.1" customHeight="1">
      <c r="A804" s="157">
        <v>802</v>
      </c>
      <c r="B804" s="142" t="s">
        <v>626</v>
      </c>
      <c r="C804" s="20" t="s">
        <v>473</v>
      </c>
      <c r="D804" s="184" t="s">
        <v>1372</v>
      </c>
      <c r="E804" s="15" t="s">
        <v>17</v>
      </c>
      <c r="F804" s="15" t="s">
        <v>625</v>
      </c>
      <c r="G804" s="271">
        <v>2018</v>
      </c>
      <c r="H804" s="271">
        <v>2021</v>
      </c>
      <c r="I804" s="39">
        <v>18000000</v>
      </c>
      <c r="J804" s="39">
        <v>0</v>
      </c>
      <c r="K804" s="39">
        <v>10000000</v>
      </c>
      <c r="L804" s="48"/>
      <c r="M804" s="256"/>
      <c r="N804" s="256"/>
      <c r="O804" s="256"/>
      <c r="P804" s="256"/>
      <c r="Q804" s="257">
        <f>[1]KURUMLAR!K802/4</f>
        <v>2500000</v>
      </c>
      <c r="R804" s="48">
        <v>2500000</v>
      </c>
      <c r="S804" s="48">
        <v>2500000</v>
      </c>
      <c r="T804" s="48">
        <v>2500000</v>
      </c>
    </row>
    <row r="805" spans="1:20" s="11" customFormat="1" ht="47.1" customHeight="1">
      <c r="A805" s="157">
        <v>803</v>
      </c>
      <c r="B805" s="142" t="s">
        <v>626</v>
      </c>
      <c r="C805" s="20" t="s">
        <v>473</v>
      </c>
      <c r="D805" s="349" t="s">
        <v>1425</v>
      </c>
      <c r="E805" s="15" t="s">
        <v>17</v>
      </c>
      <c r="F805" s="15" t="s">
        <v>633</v>
      </c>
      <c r="G805" s="271">
        <v>2004</v>
      </c>
      <c r="H805" s="271">
        <v>2020</v>
      </c>
      <c r="I805" s="62">
        <v>500000</v>
      </c>
      <c r="J805" s="62">
        <v>0</v>
      </c>
      <c r="K805" s="62">
        <v>500000</v>
      </c>
      <c r="L805" s="48"/>
      <c r="M805" s="256"/>
      <c r="N805" s="256"/>
      <c r="O805" s="256"/>
      <c r="P805" s="256"/>
      <c r="Q805" s="257">
        <f>[1]KURUMLAR!K803/4</f>
        <v>125000</v>
      </c>
      <c r="R805" s="48">
        <v>125000</v>
      </c>
      <c r="S805" s="48">
        <v>125000</v>
      </c>
      <c r="T805" s="48">
        <v>125000</v>
      </c>
    </row>
    <row r="806" spans="1:20" s="11" customFormat="1" ht="47.1" customHeight="1">
      <c r="A806" s="157">
        <v>804</v>
      </c>
      <c r="B806" s="142" t="s">
        <v>626</v>
      </c>
      <c r="C806" s="20" t="s">
        <v>473</v>
      </c>
      <c r="D806" s="184" t="s">
        <v>832</v>
      </c>
      <c r="E806" s="15" t="s">
        <v>17</v>
      </c>
      <c r="F806" s="15" t="s">
        <v>634</v>
      </c>
      <c r="G806" s="271">
        <v>2012</v>
      </c>
      <c r="H806" s="271">
        <v>2020</v>
      </c>
      <c r="I806" s="39">
        <v>156002000</v>
      </c>
      <c r="J806" s="39">
        <v>0</v>
      </c>
      <c r="K806" s="39">
        <v>8000</v>
      </c>
      <c r="L806" s="48"/>
      <c r="M806" s="256"/>
      <c r="N806" s="256"/>
      <c r="O806" s="256"/>
      <c r="P806" s="256"/>
      <c r="Q806" s="257">
        <f>[1]KURUMLAR!K804/4</f>
        <v>2000</v>
      </c>
      <c r="R806" s="48">
        <v>2000</v>
      </c>
      <c r="S806" s="48">
        <v>2000</v>
      </c>
      <c r="T806" s="48">
        <v>2000</v>
      </c>
    </row>
    <row r="807" spans="1:20" s="11" customFormat="1" ht="47.1" customHeight="1">
      <c r="A807" s="154">
        <v>805</v>
      </c>
      <c r="B807" s="142" t="s">
        <v>626</v>
      </c>
      <c r="C807" s="20" t="s">
        <v>473</v>
      </c>
      <c r="D807" s="349" t="s">
        <v>830</v>
      </c>
      <c r="E807" s="15" t="s">
        <v>17</v>
      </c>
      <c r="F807" s="15" t="s">
        <v>635</v>
      </c>
      <c r="G807" s="271">
        <v>2012</v>
      </c>
      <c r="H807" s="271">
        <v>2020</v>
      </c>
      <c r="I807" s="62">
        <v>14000000</v>
      </c>
      <c r="J807" s="62">
        <v>0</v>
      </c>
      <c r="K807" s="62">
        <v>3500000</v>
      </c>
      <c r="L807" s="48"/>
      <c r="M807" s="256"/>
      <c r="N807" s="256"/>
      <c r="O807" s="256"/>
      <c r="P807" s="256"/>
      <c r="Q807" s="257">
        <f>[1]KURUMLAR!K805/4</f>
        <v>875000</v>
      </c>
      <c r="R807" s="48">
        <v>875000</v>
      </c>
      <c r="S807" s="48">
        <v>875000</v>
      </c>
      <c r="T807" s="48">
        <v>875000</v>
      </c>
    </row>
    <row r="808" spans="1:20" s="11" customFormat="1" ht="47.1" customHeight="1">
      <c r="A808" s="157">
        <v>806</v>
      </c>
      <c r="B808" s="142" t="s">
        <v>626</v>
      </c>
      <c r="C808" s="20" t="s">
        <v>473</v>
      </c>
      <c r="D808" s="184" t="s">
        <v>68</v>
      </c>
      <c r="E808" s="15" t="s">
        <v>17</v>
      </c>
      <c r="F808" s="15" t="s">
        <v>636</v>
      </c>
      <c r="G808" s="271">
        <v>2013</v>
      </c>
      <c r="H808" s="271">
        <v>2021</v>
      </c>
      <c r="I808" s="39">
        <v>7492000</v>
      </c>
      <c r="J808" s="39">
        <v>0</v>
      </c>
      <c r="K808" s="39">
        <v>7492000</v>
      </c>
      <c r="L808" s="48"/>
      <c r="M808" s="256"/>
      <c r="N808" s="256"/>
      <c r="O808" s="256"/>
      <c r="P808" s="256"/>
      <c r="Q808" s="257">
        <f>[1]KURUMLAR!K806/4</f>
        <v>1873000</v>
      </c>
      <c r="R808" s="48">
        <v>1873000</v>
      </c>
      <c r="S808" s="48">
        <v>1873000</v>
      </c>
      <c r="T808" s="48">
        <v>1873000</v>
      </c>
    </row>
    <row r="809" spans="1:20" s="11" customFormat="1" ht="47.1" customHeight="1">
      <c r="A809" s="157">
        <v>807</v>
      </c>
      <c r="B809" s="142" t="s">
        <v>626</v>
      </c>
      <c r="C809" s="20" t="s">
        <v>473</v>
      </c>
      <c r="D809" s="350" t="s">
        <v>1428</v>
      </c>
      <c r="E809" s="15" t="s">
        <v>17</v>
      </c>
      <c r="F809" s="15" t="s">
        <v>634</v>
      </c>
      <c r="G809" s="271">
        <v>2016</v>
      </c>
      <c r="H809" s="271">
        <v>2021</v>
      </c>
      <c r="I809" s="62">
        <v>60897000</v>
      </c>
      <c r="J809" s="62">
        <v>24373000</v>
      </c>
      <c r="K809" s="62">
        <v>12000000</v>
      </c>
      <c r="L809" s="48"/>
      <c r="M809" s="256"/>
      <c r="N809" s="256"/>
      <c r="O809" s="256"/>
      <c r="P809" s="256"/>
      <c r="Q809" s="257">
        <f>[1]KURUMLAR!K807/4</f>
        <v>3000000</v>
      </c>
      <c r="R809" s="48">
        <v>3000000</v>
      </c>
      <c r="S809" s="48">
        <v>3000000</v>
      </c>
      <c r="T809" s="48">
        <v>3000000</v>
      </c>
    </row>
    <row r="810" spans="1:20" s="11" customFormat="1" ht="47.1" customHeight="1">
      <c r="A810" s="157">
        <v>808</v>
      </c>
      <c r="B810" s="142" t="s">
        <v>626</v>
      </c>
      <c r="C810" s="20" t="s">
        <v>473</v>
      </c>
      <c r="D810" s="184" t="s">
        <v>834</v>
      </c>
      <c r="E810" s="15" t="s">
        <v>17</v>
      </c>
      <c r="F810" s="15" t="s">
        <v>637</v>
      </c>
      <c r="G810" s="271">
        <v>2016</v>
      </c>
      <c r="H810" s="271">
        <v>2020</v>
      </c>
      <c r="I810" s="39">
        <v>7600000</v>
      </c>
      <c r="J810" s="48">
        <v>18698000</v>
      </c>
      <c r="K810" s="39">
        <v>7600000</v>
      </c>
      <c r="L810" s="48"/>
      <c r="M810" s="256"/>
      <c r="N810" s="256"/>
      <c r="O810" s="256"/>
      <c r="P810" s="256"/>
      <c r="Q810" s="257">
        <f>[1]KURUMLAR!K808/4</f>
        <v>1900000</v>
      </c>
      <c r="R810" s="48">
        <v>1900000</v>
      </c>
      <c r="S810" s="48">
        <v>1900000</v>
      </c>
      <c r="T810" s="48">
        <v>1900000</v>
      </c>
    </row>
    <row r="811" spans="1:20" s="6" customFormat="1" ht="47.1" customHeight="1">
      <c r="A811" s="154">
        <v>809</v>
      </c>
      <c r="B811" s="142" t="s">
        <v>658</v>
      </c>
      <c r="C811" s="20" t="s">
        <v>473</v>
      </c>
      <c r="D811" s="176" t="s">
        <v>1181</v>
      </c>
      <c r="E811" s="15" t="s">
        <v>17</v>
      </c>
      <c r="F811" s="15" t="s">
        <v>678</v>
      </c>
      <c r="G811" s="15">
        <v>2020</v>
      </c>
      <c r="H811" s="15">
        <v>2020</v>
      </c>
      <c r="I811" s="39">
        <v>8200000</v>
      </c>
      <c r="J811" s="50"/>
      <c r="K811" s="39">
        <v>2000</v>
      </c>
      <c r="L811" s="259"/>
      <c r="M811" s="289" t="s">
        <v>1635</v>
      </c>
      <c r="N811" s="259"/>
      <c r="O811" s="259"/>
      <c r="P811" s="259"/>
      <c r="Q811" s="257">
        <f>[1]KURUMLAR!K809/4</f>
        <v>500</v>
      </c>
      <c r="R811" s="339">
        <v>500</v>
      </c>
      <c r="S811" s="339">
        <v>500</v>
      </c>
      <c r="T811" s="339">
        <v>500</v>
      </c>
    </row>
    <row r="812" spans="1:20" s="6" customFormat="1" ht="47.1" customHeight="1">
      <c r="A812" s="157">
        <v>810</v>
      </c>
      <c r="B812" s="142" t="s">
        <v>658</v>
      </c>
      <c r="C812" s="20" t="s">
        <v>473</v>
      </c>
      <c r="D812" s="177" t="s">
        <v>1182</v>
      </c>
      <c r="E812" s="16" t="s">
        <v>17</v>
      </c>
      <c r="F812" s="15" t="s">
        <v>678</v>
      </c>
      <c r="G812" s="15">
        <v>2020</v>
      </c>
      <c r="H812" s="15">
        <v>2020</v>
      </c>
      <c r="I812" s="21">
        <v>3400000</v>
      </c>
      <c r="J812" s="61"/>
      <c r="K812" s="21">
        <v>2000</v>
      </c>
      <c r="L812" s="259"/>
      <c r="M812" s="289" t="s">
        <v>1635</v>
      </c>
      <c r="N812" s="259"/>
      <c r="O812" s="259"/>
      <c r="P812" s="259"/>
      <c r="Q812" s="257">
        <f>[1]KURUMLAR!K810/4</f>
        <v>500</v>
      </c>
      <c r="R812" s="339">
        <v>500</v>
      </c>
      <c r="S812" s="339">
        <v>500</v>
      </c>
      <c r="T812" s="339">
        <v>500</v>
      </c>
    </row>
    <row r="813" spans="1:20" s="6" customFormat="1" ht="47.1" customHeight="1">
      <c r="A813" s="157">
        <v>811</v>
      </c>
      <c r="B813" s="142" t="s">
        <v>658</v>
      </c>
      <c r="C813" s="20" t="s">
        <v>473</v>
      </c>
      <c r="D813" s="177" t="s">
        <v>1183</v>
      </c>
      <c r="E813" s="16" t="s">
        <v>17</v>
      </c>
      <c r="F813" s="16" t="s">
        <v>609</v>
      </c>
      <c r="G813" s="15">
        <v>2020</v>
      </c>
      <c r="H813" s="15">
        <v>2020</v>
      </c>
      <c r="I813" s="21">
        <v>16000000</v>
      </c>
      <c r="J813" s="61"/>
      <c r="K813" s="21">
        <v>2498000</v>
      </c>
      <c r="L813" s="259"/>
      <c r="M813" s="289" t="s">
        <v>1636</v>
      </c>
      <c r="N813" s="259"/>
      <c r="O813" s="259"/>
      <c r="P813" s="259"/>
      <c r="Q813" s="257">
        <f>[1]KURUMLAR!K811/4</f>
        <v>624500</v>
      </c>
      <c r="R813" s="339">
        <v>624500</v>
      </c>
      <c r="S813" s="339">
        <v>624500</v>
      </c>
      <c r="T813" s="339">
        <v>624500</v>
      </c>
    </row>
    <row r="814" spans="1:20" s="6" customFormat="1" ht="47.1" customHeight="1">
      <c r="A814" s="157">
        <v>812</v>
      </c>
      <c r="B814" s="142" t="s">
        <v>658</v>
      </c>
      <c r="C814" s="20" t="s">
        <v>473</v>
      </c>
      <c r="D814" s="177" t="s">
        <v>1184</v>
      </c>
      <c r="E814" s="16" t="s">
        <v>17</v>
      </c>
      <c r="F814" s="16" t="s">
        <v>609</v>
      </c>
      <c r="G814" s="15">
        <v>2020</v>
      </c>
      <c r="H814" s="15">
        <v>2020</v>
      </c>
      <c r="I814" s="21">
        <v>16700000</v>
      </c>
      <c r="J814" s="51"/>
      <c r="K814" s="21">
        <v>2498000</v>
      </c>
      <c r="L814" s="259"/>
      <c r="M814" s="289" t="s">
        <v>1637</v>
      </c>
      <c r="N814" s="259"/>
      <c r="O814" s="259"/>
      <c r="P814" s="259"/>
      <c r="Q814" s="257">
        <f>[1]KURUMLAR!K812/4</f>
        <v>624500</v>
      </c>
      <c r="R814" s="339">
        <v>624500</v>
      </c>
      <c r="S814" s="339">
        <v>624500</v>
      </c>
      <c r="T814" s="339">
        <v>624500</v>
      </c>
    </row>
    <row r="815" spans="1:20" s="6" customFormat="1" ht="47.1" customHeight="1">
      <c r="A815" s="154">
        <v>813</v>
      </c>
      <c r="B815" s="142" t="s">
        <v>658</v>
      </c>
      <c r="C815" s="20" t="s">
        <v>473</v>
      </c>
      <c r="D815" s="177" t="s">
        <v>1185</v>
      </c>
      <c r="E815" s="16" t="s">
        <v>17</v>
      </c>
      <c r="F815" s="16" t="s">
        <v>1186</v>
      </c>
      <c r="G815" s="15">
        <v>2020</v>
      </c>
      <c r="H815" s="15">
        <v>2020</v>
      </c>
      <c r="I815" s="21">
        <v>200000</v>
      </c>
      <c r="J815" s="51"/>
      <c r="K815" s="21">
        <v>2000</v>
      </c>
      <c r="L815" s="60"/>
      <c r="M815" s="291"/>
      <c r="N815" s="259"/>
      <c r="O815" s="259"/>
      <c r="P815" s="259"/>
      <c r="Q815" s="257">
        <f>[1]KURUMLAR!K813/4</f>
        <v>500</v>
      </c>
      <c r="R815" s="103">
        <v>500</v>
      </c>
      <c r="S815" s="103">
        <v>500</v>
      </c>
      <c r="T815" s="103">
        <v>500</v>
      </c>
    </row>
    <row r="816" spans="1:20" s="6" customFormat="1" ht="47.1" customHeight="1">
      <c r="A816" s="157">
        <v>814</v>
      </c>
      <c r="B816" s="142" t="s">
        <v>658</v>
      </c>
      <c r="C816" s="20" t="s">
        <v>473</v>
      </c>
      <c r="D816" s="177" t="s">
        <v>1187</v>
      </c>
      <c r="E816" s="16" t="s">
        <v>17</v>
      </c>
      <c r="F816" s="16" t="s">
        <v>1188</v>
      </c>
      <c r="G816" s="15">
        <v>2020</v>
      </c>
      <c r="H816" s="15">
        <v>2020</v>
      </c>
      <c r="I816" s="21">
        <v>500000</v>
      </c>
      <c r="J816" s="51"/>
      <c r="K816" s="21">
        <v>250000</v>
      </c>
      <c r="L816" s="60"/>
      <c r="M816" s="291" t="s">
        <v>1638</v>
      </c>
      <c r="N816" s="259"/>
      <c r="O816" s="259"/>
      <c r="P816" s="259"/>
      <c r="Q816" s="257">
        <f>[1]KURUMLAR!K814/4</f>
        <v>62500</v>
      </c>
      <c r="R816" s="103">
        <v>62500</v>
      </c>
      <c r="S816" s="103">
        <v>62500</v>
      </c>
      <c r="T816" s="103">
        <v>62500</v>
      </c>
    </row>
    <row r="817" spans="1:20" s="6" customFormat="1" ht="47.1" customHeight="1">
      <c r="A817" s="157">
        <v>815</v>
      </c>
      <c r="B817" s="142" t="s">
        <v>658</v>
      </c>
      <c r="C817" s="20" t="s">
        <v>473</v>
      </c>
      <c r="D817" s="177" t="s">
        <v>73</v>
      </c>
      <c r="E817" s="16" t="s">
        <v>17</v>
      </c>
      <c r="F817" s="16" t="s">
        <v>1189</v>
      </c>
      <c r="G817" s="15">
        <v>2020</v>
      </c>
      <c r="H817" s="15">
        <v>2020</v>
      </c>
      <c r="I817" s="21">
        <v>6500000</v>
      </c>
      <c r="J817" s="51"/>
      <c r="K817" s="21">
        <v>10000000</v>
      </c>
      <c r="L817" s="60"/>
      <c r="M817" s="290" t="s">
        <v>1638</v>
      </c>
      <c r="N817" s="259"/>
      <c r="O817" s="259"/>
      <c r="P817" s="259"/>
      <c r="Q817" s="257">
        <f>[1]KURUMLAR!K815/4</f>
        <v>2500000</v>
      </c>
      <c r="R817" s="103">
        <v>2500000</v>
      </c>
      <c r="S817" s="103">
        <v>2500000</v>
      </c>
      <c r="T817" s="103">
        <v>2500000</v>
      </c>
    </row>
    <row r="818" spans="1:20" s="6" customFormat="1" ht="47.1" customHeight="1">
      <c r="A818" s="157">
        <v>816</v>
      </c>
      <c r="B818" s="142" t="s">
        <v>658</v>
      </c>
      <c r="C818" s="20" t="s">
        <v>473</v>
      </c>
      <c r="D818" s="177" t="s">
        <v>1190</v>
      </c>
      <c r="E818" s="16" t="s">
        <v>17</v>
      </c>
      <c r="F818" s="16" t="s">
        <v>647</v>
      </c>
      <c r="G818" s="15">
        <v>2020</v>
      </c>
      <c r="H818" s="15">
        <v>2020</v>
      </c>
      <c r="I818" s="21">
        <v>175000000</v>
      </c>
      <c r="J818" s="51"/>
      <c r="K818" s="21">
        <v>30000000</v>
      </c>
      <c r="L818" s="60"/>
      <c r="M818" s="290" t="s">
        <v>1639</v>
      </c>
      <c r="N818" s="259"/>
      <c r="O818" s="259"/>
      <c r="P818" s="259"/>
      <c r="Q818" s="257">
        <f>[1]KURUMLAR!K816/4</f>
        <v>7500000</v>
      </c>
      <c r="R818" s="103">
        <v>7500000</v>
      </c>
      <c r="S818" s="103">
        <v>7500000</v>
      </c>
      <c r="T818" s="103">
        <v>7500000</v>
      </c>
    </row>
    <row r="819" spans="1:20" s="6" customFormat="1" ht="47.1" customHeight="1">
      <c r="A819" s="154">
        <v>817</v>
      </c>
      <c r="B819" s="142" t="s">
        <v>658</v>
      </c>
      <c r="C819" s="20" t="s">
        <v>473</v>
      </c>
      <c r="D819" s="177" t="s">
        <v>617</v>
      </c>
      <c r="E819" s="16" t="s">
        <v>17</v>
      </c>
      <c r="F819" s="16" t="s">
        <v>623</v>
      </c>
      <c r="G819" s="15">
        <v>2020</v>
      </c>
      <c r="H819" s="15">
        <v>2020</v>
      </c>
      <c r="I819" s="21">
        <v>1250000</v>
      </c>
      <c r="J819" s="61"/>
      <c r="K819" s="21">
        <v>1250000</v>
      </c>
      <c r="L819" s="60"/>
      <c r="M819" s="290" t="s">
        <v>1639</v>
      </c>
      <c r="N819" s="259"/>
      <c r="O819" s="259"/>
      <c r="P819" s="259"/>
      <c r="Q819" s="257">
        <f>[1]KURUMLAR!K817/4</f>
        <v>312500</v>
      </c>
      <c r="R819" s="103">
        <v>312500</v>
      </c>
      <c r="S819" s="103">
        <v>312500</v>
      </c>
      <c r="T819" s="103">
        <v>312500</v>
      </c>
    </row>
    <row r="820" spans="1:20" s="6" customFormat="1" ht="47.1" customHeight="1">
      <c r="A820" s="157">
        <v>818</v>
      </c>
      <c r="B820" s="142" t="s">
        <v>658</v>
      </c>
      <c r="C820" s="16" t="s">
        <v>473</v>
      </c>
      <c r="D820" s="177" t="s">
        <v>638</v>
      </c>
      <c r="E820" s="16" t="s">
        <v>17</v>
      </c>
      <c r="F820" s="16" t="s">
        <v>639</v>
      </c>
      <c r="G820" s="15">
        <v>2020</v>
      </c>
      <c r="H820" s="15">
        <v>2020</v>
      </c>
      <c r="I820" s="21">
        <v>1000000</v>
      </c>
      <c r="J820" s="51"/>
      <c r="K820" s="21">
        <v>1000000</v>
      </c>
      <c r="L820" s="60"/>
      <c r="M820" s="290"/>
      <c r="N820" s="259"/>
      <c r="O820" s="259"/>
      <c r="P820" s="259"/>
      <c r="Q820" s="257">
        <f>[1]KURUMLAR!K818/4</f>
        <v>250000</v>
      </c>
      <c r="R820" s="103">
        <v>250000</v>
      </c>
      <c r="S820" s="103">
        <v>250000</v>
      </c>
      <c r="T820" s="103">
        <v>250000</v>
      </c>
    </row>
    <row r="821" spans="1:20" s="12" customFormat="1" ht="47.1" customHeight="1">
      <c r="A821" s="157">
        <v>819</v>
      </c>
      <c r="B821" s="142" t="s">
        <v>679</v>
      </c>
      <c r="C821" s="20" t="s">
        <v>473</v>
      </c>
      <c r="D821" s="177" t="s">
        <v>827</v>
      </c>
      <c r="E821" s="16" t="s">
        <v>105</v>
      </c>
      <c r="F821" s="20" t="s">
        <v>641</v>
      </c>
      <c r="G821" s="16">
        <v>2020</v>
      </c>
      <c r="H821" s="16">
        <v>2020</v>
      </c>
      <c r="I821" s="61">
        <v>800000</v>
      </c>
      <c r="J821" s="61">
        <v>294882</v>
      </c>
      <c r="K821" s="61">
        <v>800000</v>
      </c>
      <c r="L821" s="34">
        <v>1000000</v>
      </c>
      <c r="M821" s="277"/>
      <c r="N821" s="277"/>
      <c r="O821" s="277"/>
      <c r="P821" s="277"/>
      <c r="Q821" s="257">
        <f>[1]KURUMLAR!K819/4</f>
        <v>200000</v>
      </c>
      <c r="R821" s="34">
        <v>200000</v>
      </c>
      <c r="S821" s="34">
        <v>200000</v>
      </c>
      <c r="T821" s="34">
        <v>200000</v>
      </c>
    </row>
    <row r="822" spans="1:20" s="12" customFormat="1" ht="47.1" customHeight="1">
      <c r="A822" s="157">
        <v>820</v>
      </c>
      <c r="B822" s="142" t="s">
        <v>679</v>
      </c>
      <c r="C822" s="20" t="s">
        <v>473</v>
      </c>
      <c r="D822" s="177" t="s">
        <v>828</v>
      </c>
      <c r="E822" s="16" t="s">
        <v>358</v>
      </c>
      <c r="F822" s="16" t="s">
        <v>829</v>
      </c>
      <c r="G822" s="16">
        <v>2020</v>
      </c>
      <c r="H822" s="16">
        <v>2022</v>
      </c>
      <c r="I822" s="61">
        <v>25000000</v>
      </c>
      <c r="J822" s="61">
        <v>5140034</v>
      </c>
      <c r="K822" s="61">
        <v>9000000</v>
      </c>
      <c r="L822" s="115"/>
      <c r="M822" s="277"/>
      <c r="N822" s="277"/>
      <c r="O822" s="277"/>
      <c r="P822" s="277"/>
      <c r="Q822" s="257">
        <f>[1]KURUMLAR!K820/4</f>
        <v>2250000</v>
      </c>
      <c r="R822" s="35">
        <v>2250000</v>
      </c>
      <c r="S822" s="35">
        <v>2250000</v>
      </c>
      <c r="T822" s="35">
        <v>2250000</v>
      </c>
    </row>
    <row r="823" spans="1:20" s="12" customFormat="1" ht="47.1" customHeight="1">
      <c r="A823" s="154">
        <v>821</v>
      </c>
      <c r="B823" s="142" t="s">
        <v>679</v>
      </c>
      <c r="C823" s="20" t="s">
        <v>473</v>
      </c>
      <c r="D823" s="177" t="s">
        <v>830</v>
      </c>
      <c r="E823" s="16" t="s">
        <v>358</v>
      </c>
      <c r="F823" s="16" t="s">
        <v>831</v>
      </c>
      <c r="G823" s="16">
        <v>2020</v>
      </c>
      <c r="H823" s="16">
        <v>2022</v>
      </c>
      <c r="I823" s="61">
        <v>13000000</v>
      </c>
      <c r="J823" s="61">
        <v>284970</v>
      </c>
      <c r="K823" s="61">
        <v>3000000</v>
      </c>
      <c r="L823" s="115"/>
      <c r="M823" s="277"/>
      <c r="N823" s="277"/>
      <c r="O823" s="277"/>
      <c r="P823" s="277"/>
      <c r="Q823" s="257">
        <f>[1]KURUMLAR!K821/4</f>
        <v>750000</v>
      </c>
      <c r="R823" s="35">
        <v>750000</v>
      </c>
      <c r="S823" s="35">
        <v>750000</v>
      </c>
      <c r="T823" s="35">
        <v>750000</v>
      </c>
    </row>
    <row r="824" spans="1:20" s="12" customFormat="1" ht="47.1" customHeight="1">
      <c r="A824" s="157">
        <v>822</v>
      </c>
      <c r="B824" s="142" t="s">
        <v>679</v>
      </c>
      <c r="C824" s="20" t="s">
        <v>473</v>
      </c>
      <c r="D824" s="177" t="s">
        <v>832</v>
      </c>
      <c r="E824" s="16" t="s">
        <v>358</v>
      </c>
      <c r="F824" s="16" t="s">
        <v>833</v>
      </c>
      <c r="G824" s="16">
        <v>2019</v>
      </c>
      <c r="H824" s="16">
        <v>2023</v>
      </c>
      <c r="I824" s="61">
        <v>1151100000</v>
      </c>
      <c r="J824" s="61">
        <v>0</v>
      </c>
      <c r="K824" s="61">
        <v>5700000</v>
      </c>
      <c r="L824" s="115"/>
      <c r="M824" s="277"/>
      <c r="N824" s="277"/>
      <c r="O824" s="277"/>
      <c r="P824" s="277"/>
      <c r="Q824" s="257">
        <f>[1]KURUMLAR!K822/4</f>
        <v>1425000</v>
      </c>
      <c r="R824" s="35">
        <v>1425000</v>
      </c>
      <c r="S824" s="35">
        <v>1425000</v>
      </c>
      <c r="T824" s="35">
        <v>1425000</v>
      </c>
    </row>
    <row r="825" spans="1:20" s="12" customFormat="1" ht="47.1" customHeight="1">
      <c r="A825" s="157">
        <v>823</v>
      </c>
      <c r="B825" s="142" t="s">
        <v>679</v>
      </c>
      <c r="C825" s="20" t="s">
        <v>473</v>
      </c>
      <c r="D825" s="177" t="s">
        <v>834</v>
      </c>
      <c r="E825" s="16" t="s">
        <v>105</v>
      </c>
      <c r="F825" s="16" t="s">
        <v>623</v>
      </c>
      <c r="G825" s="16">
        <v>2020</v>
      </c>
      <c r="H825" s="16">
        <v>2020</v>
      </c>
      <c r="I825" s="61">
        <v>4000000</v>
      </c>
      <c r="J825" s="61">
        <v>0</v>
      </c>
      <c r="K825" s="61">
        <v>4000000</v>
      </c>
      <c r="L825" s="115"/>
      <c r="M825" s="277"/>
      <c r="N825" s="277"/>
      <c r="O825" s="277"/>
      <c r="P825" s="277"/>
      <c r="Q825" s="257">
        <f>[1]KURUMLAR!K823/4</f>
        <v>1000000</v>
      </c>
      <c r="R825" s="35">
        <v>1000000</v>
      </c>
      <c r="S825" s="35">
        <v>1000000</v>
      </c>
      <c r="T825" s="35">
        <v>1000000</v>
      </c>
    </row>
    <row r="826" spans="1:20" s="12" customFormat="1" ht="47.1" customHeight="1">
      <c r="A826" s="157">
        <v>824</v>
      </c>
      <c r="B826" s="142" t="s">
        <v>679</v>
      </c>
      <c r="C826" s="20" t="s">
        <v>473</v>
      </c>
      <c r="D826" s="177" t="s">
        <v>835</v>
      </c>
      <c r="E826" s="16" t="s">
        <v>105</v>
      </c>
      <c r="F826" s="16" t="s">
        <v>836</v>
      </c>
      <c r="G826" s="16">
        <v>2020</v>
      </c>
      <c r="H826" s="16">
        <v>2020</v>
      </c>
      <c r="I826" s="61">
        <v>7500000</v>
      </c>
      <c r="J826" s="61">
        <v>0</v>
      </c>
      <c r="K826" s="61">
        <v>7500000</v>
      </c>
      <c r="L826" s="115"/>
      <c r="M826" s="277"/>
      <c r="N826" s="277"/>
      <c r="O826" s="277"/>
      <c r="P826" s="277"/>
      <c r="Q826" s="257">
        <f>[1]KURUMLAR!K824/4</f>
        <v>1875000</v>
      </c>
      <c r="R826" s="35">
        <v>1875000</v>
      </c>
      <c r="S826" s="35">
        <v>1875000</v>
      </c>
      <c r="T826" s="35">
        <v>1875000</v>
      </c>
    </row>
    <row r="827" spans="1:20" s="12" customFormat="1" ht="47.1" customHeight="1">
      <c r="A827" s="154">
        <v>825</v>
      </c>
      <c r="B827" s="142" t="s">
        <v>679</v>
      </c>
      <c r="C827" s="16" t="s">
        <v>473</v>
      </c>
      <c r="D827" s="177" t="s">
        <v>837</v>
      </c>
      <c r="E827" s="16" t="s">
        <v>680</v>
      </c>
      <c r="F827" s="16" t="s">
        <v>838</v>
      </c>
      <c r="G827" s="16">
        <v>2019</v>
      </c>
      <c r="H827" s="16">
        <v>2022</v>
      </c>
      <c r="I827" s="61">
        <v>58000000</v>
      </c>
      <c r="J827" s="61">
        <v>0</v>
      </c>
      <c r="K827" s="61">
        <v>15000000</v>
      </c>
      <c r="L827" s="115"/>
      <c r="M827" s="277"/>
      <c r="N827" s="277"/>
      <c r="O827" s="277"/>
      <c r="P827" s="277"/>
      <c r="Q827" s="257">
        <f>[1]KURUMLAR!K825/4</f>
        <v>3750000</v>
      </c>
      <c r="R827" s="35">
        <v>3750000</v>
      </c>
      <c r="S827" s="35">
        <v>3750000</v>
      </c>
      <c r="T827" s="35">
        <v>3750000</v>
      </c>
    </row>
    <row r="828" spans="1:20" s="12" customFormat="1" ht="47.1" customHeight="1">
      <c r="A828" s="157">
        <v>826</v>
      </c>
      <c r="B828" s="142" t="s">
        <v>679</v>
      </c>
      <c r="C828" s="16" t="s">
        <v>473</v>
      </c>
      <c r="D828" s="177" t="s">
        <v>839</v>
      </c>
      <c r="E828" s="16" t="s">
        <v>680</v>
      </c>
      <c r="F828" s="16" t="s">
        <v>840</v>
      </c>
      <c r="G828" s="16">
        <v>2020</v>
      </c>
      <c r="H828" s="16">
        <v>2020</v>
      </c>
      <c r="I828" s="61">
        <v>11500000</v>
      </c>
      <c r="J828" s="61">
        <v>0</v>
      </c>
      <c r="K828" s="61">
        <v>11500000</v>
      </c>
      <c r="L828" s="115"/>
      <c r="M828" s="277"/>
      <c r="N828" s="277"/>
      <c r="O828" s="277"/>
      <c r="P828" s="277"/>
      <c r="Q828" s="257">
        <f>[1]KURUMLAR!K826/4</f>
        <v>2875000</v>
      </c>
      <c r="R828" s="35">
        <v>2875000</v>
      </c>
      <c r="S828" s="35">
        <v>2875000</v>
      </c>
      <c r="T828" s="35">
        <v>2875000</v>
      </c>
    </row>
    <row r="829" spans="1:20" s="12" customFormat="1" ht="47.1" customHeight="1">
      <c r="A829" s="157">
        <v>827</v>
      </c>
      <c r="B829" s="142" t="s">
        <v>679</v>
      </c>
      <c r="C829" s="16" t="s">
        <v>473</v>
      </c>
      <c r="D829" s="177" t="s">
        <v>841</v>
      </c>
      <c r="E829" s="16" t="s">
        <v>680</v>
      </c>
      <c r="F829" s="16" t="s">
        <v>842</v>
      </c>
      <c r="G829" s="16">
        <v>2019</v>
      </c>
      <c r="H829" s="16">
        <v>2028</v>
      </c>
      <c r="I829" s="61">
        <v>1283000000</v>
      </c>
      <c r="J829" s="61">
        <v>0</v>
      </c>
      <c r="K829" s="61">
        <v>0</v>
      </c>
      <c r="L829" s="115"/>
      <c r="M829" s="277"/>
      <c r="N829" s="277"/>
      <c r="O829" s="277"/>
      <c r="P829" s="277"/>
      <c r="Q829" s="257">
        <f>[1]KURUMLAR!K827/4</f>
        <v>0</v>
      </c>
      <c r="R829" s="35">
        <v>0</v>
      </c>
      <c r="S829" s="35">
        <v>0</v>
      </c>
      <c r="T829" s="35">
        <v>0</v>
      </c>
    </row>
    <row r="830" spans="1:20" s="12" customFormat="1" ht="47.1" customHeight="1">
      <c r="A830" s="157">
        <v>828</v>
      </c>
      <c r="B830" s="142" t="s">
        <v>679</v>
      </c>
      <c r="C830" s="20" t="s">
        <v>473</v>
      </c>
      <c r="D830" s="177" t="s">
        <v>843</v>
      </c>
      <c r="E830" s="16" t="s">
        <v>358</v>
      </c>
      <c r="F830" s="16" t="s">
        <v>647</v>
      </c>
      <c r="G830" s="16">
        <v>2019</v>
      </c>
      <c r="H830" s="16">
        <v>2021</v>
      </c>
      <c r="I830" s="61">
        <v>20000000</v>
      </c>
      <c r="J830" s="61">
        <v>6884977</v>
      </c>
      <c r="K830" s="61">
        <v>10420000</v>
      </c>
      <c r="L830" s="115"/>
      <c r="M830" s="277"/>
      <c r="N830" s="277"/>
      <c r="O830" s="277"/>
      <c r="P830" s="277"/>
      <c r="Q830" s="257">
        <f>[1]KURUMLAR!K828/4</f>
        <v>2605000</v>
      </c>
      <c r="R830" s="35">
        <v>2605000</v>
      </c>
      <c r="S830" s="35">
        <v>2605000</v>
      </c>
      <c r="T830" s="35">
        <v>2605000</v>
      </c>
    </row>
    <row r="831" spans="1:20" s="12" customFormat="1" ht="47.1" customHeight="1">
      <c r="A831" s="154">
        <v>829</v>
      </c>
      <c r="B831" s="142" t="s">
        <v>679</v>
      </c>
      <c r="C831" s="16" t="s">
        <v>473</v>
      </c>
      <c r="D831" s="177" t="s">
        <v>844</v>
      </c>
      <c r="E831" s="16" t="s">
        <v>105</v>
      </c>
      <c r="F831" s="16" t="s">
        <v>639</v>
      </c>
      <c r="G831" s="16">
        <v>2020</v>
      </c>
      <c r="H831" s="16">
        <v>2020</v>
      </c>
      <c r="I831" s="61">
        <v>4850000</v>
      </c>
      <c r="J831" s="61">
        <v>0</v>
      </c>
      <c r="K831" s="61">
        <v>4850000</v>
      </c>
      <c r="L831" s="115"/>
      <c r="M831" s="277"/>
      <c r="N831" s="277"/>
      <c r="O831" s="277"/>
      <c r="P831" s="277"/>
      <c r="Q831" s="257">
        <f>[1]KURUMLAR!K829/4</f>
        <v>1212500</v>
      </c>
      <c r="R831" s="35">
        <v>1212500</v>
      </c>
      <c r="S831" s="35">
        <v>1212500</v>
      </c>
      <c r="T831" s="35">
        <v>1212500</v>
      </c>
    </row>
    <row r="832" spans="1:20" s="12" customFormat="1" ht="47.1" customHeight="1">
      <c r="A832" s="157">
        <v>830</v>
      </c>
      <c r="B832" s="142" t="s">
        <v>679</v>
      </c>
      <c r="C832" s="20" t="s">
        <v>473</v>
      </c>
      <c r="D832" s="177" t="s">
        <v>845</v>
      </c>
      <c r="E832" s="16" t="s">
        <v>105</v>
      </c>
      <c r="F832" s="16" t="s">
        <v>625</v>
      </c>
      <c r="G832" s="16">
        <v>2020</v>
      </c>
      <c r="H832" s="16">
        <v>2020</v>
      </c>
      <c r="I832" s="61">
        <v>500000</v>
      </c>
      <c r="J832" s="61">
        <v>0</v>
      </c>
      <c r="K832" s="61">
        <v>500000</v>
      </c>
      <c r="L832" s="115"/>
      <c r="M832" s="277"/>
      <c r="N832" s="277"/>
      <c r="O832" s="277"/>
      <c r="P832" s="277"/>
      <c r="Q832" s="257">
        <f>[1]KURUMLAR!K830/4</f>
        <v>125000</v>
      </c>
      <c r="R832" s="35">
        <v>125000</v>
      </c>
      <c r="S832" s="35">
        <v>125000</v>
      </c>
      <c r="T832" s="35">
        <v>125000</v>
      </c>
    </row>
    <row r="833" spans="1:20" ht="72" customHeight="1">
      <c r="A833" s="157">
        <v>831</v>
      </c>
      <c r="B833" s="142" t="s">
        <v>1430</v>
      </c>
      <c r="C833" s="16" t="s">
        <v>473</v>
      </c>
      <c r="D833" s="177" t="s">
        <v>1431</v>
      </c>
      <c r="E833" s="16" t="s">
        <v>17</v>
      </c>
      <c r="F833" s="22"/>
      <c r="G833" s="83" t="s">
        <v>1432</v>
      </c>
      <c r="H833" s="84">
        <v>2020</v>
      </c>
      <c r="I833" s="69">
        <v>800000000</v>
      </c>
      <c r="J833" s="69">
        <v>0</v>
      </c>
      <c r="K833" s="70">
        <v>1000</v>
      </c>
      <c r="L833" s="351"/>
      <c r="M833" s="352"/>
      <c r="N833" s="352"/>
      <c r="O833" s="352"/>
      <c r="P833" s="352"/>
      <c r="Q833" s="257">
        <f>[1]KURUMLAR!K831/4</f>
        <v>250</v>
      </c>
      <c r="R833" s="104">
        <v>250</v>
      </c>
      <c r="S833" s="104">
        <v>250</v>
      </c>
      <c r="T833" s="104">
        <v>250</v>
      </c>
    </row>
    <row r="834" spans="1:20" ht="72" customHeight="1">
      <c r="A834" s="157">
        <v>832</v>
      </c>
      <c r="B834" s="142" t="s">
        <v>1430</v>
      </c>
      <c r="C834" s="16" t="s">
        <v>473</v>
      </c>
      <c r="D834" s="177" t="s">
        <v>1433</v>
      </c>
      <c r="E834" s="16" t="s">
        <v>17</v>
      </c>
      <c r="F834" s="22"/>
      <c r="G834" s="83" t="s">
        <v>1432</v>
      </c>
      <c r="H834" s="84" t="s">
        <v>1434</v>
      </c>
      <c r="I834" s="69">
        <v>3638244000</v>
      </c>
      <c r="J834" s="69">
        <v>0</v>
      </c>
      <c r="K834" s="70">
        <v>3638244000</v>
      </c>
      <c r="L834" s="351"/>
      <c r="M834" s="352"/>
      <c r="N834" s="352"/>
      <c r="O834" s="352"/>
      <c r="P834" s="352"/>
      <c r="Q834" s="257">
        <f>[1]KURUMLAR!K832/4</f>
        <v>909561000</v>
      </c>
      <c r="R834" s="104">
        <v>909561000</v>
      </c>
      <c r="S834" s="104">
        <v>909561000</v>
      </c>
      <c r="T834" s="104">
        <v>909561000</v>
      </c>
    </row>
    <row r="835" spans="1:20" ht="72" customHeight="1">
      <c r="A835" s="154">
        <v>833</v>
      </c>
      <c r="B835" s="142" t="s">
        <v>1430</v>
      </c>
      <c r="C835" s="16" t="s">
        <v>473</v>
      </c>
      <c r="D835" s="177" t="s">
        <v>1435</v>
      </c>
      <c r="E835" s="16" t="s">
        <v>17</v>
      </c>
      <c r="F835" s="22"/>
      <c r="G835" s="83" t="s">
        <v>1436</v>
      </c>
      <c r="H835" s="84" t="s">
        <v>1437</v>
      </c>
      <c r="I835" s="69">
        <v>94400000</v>
      </c>
      <c r="J835" s="69">
        <v>0</v>
      </c>
      <c r="K835" s="70">
        <v>93590000</v>
      </c>
      <c r="L835" s="351"/>
      <c r="M835" s="352"/>
      <c r="N835" s="352"/>
      <c r="O835" s="352"/>
      <c r="P835" s="352"/>
      <c r="Q835" s="257">
        <f>[1]KURUMLAR!K833/4</f>
        <v>23397500</v>
      </c>
      <c r="R835" s="104">
        <v>23397500</v>
      </c>
      <c r="S835" s="104">
        <v>23397500</v>
      </c>
      <c r="T835" s="104">
        <v>23397500</v>
      </c>
    </row>
    <row r="836" spans="1:20" ht="72" customHeight="1">
      <c r="A836" s="157">
        <v>834</v>
      </c>
      <c r="B836" s="142" t="s">
        <v>1430</v>
      </c>
      <c r="C836" s="16" t="s">
        <v>473</v>
      </c>
      <c r="D836" s="177" t="s">
        <v>1438</v>
      </c>
      <c r="E836" s="16" t="s">
        <v>17</v>
      </c>
      <c r="F836" s="22"/>
      <c r="G836" s="83" t="s">
        <v>1436</v>
      </c>
      <c r="H836" s="84" t="s">
        <v>1437</v>
      </c>
      <c r="I836" s="69">
        <v>3294445000</v>
      </c>
      <c r="J836" s="69">
        <v>907324000</v>
      </c>
      <c r="K836" s="70">
        <v>848930000</v>
      </c>
      <c r="L836" s="351"/>
      <c r="M836" s="352"/>
      <c r="N836" s="352"/>
      <c r="O836" s="352"/>
      <c r="P836" s="352"/>
      <c r="Q836" s="257">
        <f>[1]KURUMLAR!K834/4</f>
        <v>212232500</v>
      </c>
      <c r="R836" s="104">
        <v>212232500</v>
      </c>
      <c r="S836" s="104">
        <v>212232500</v>
      </c>
      <c r="T836" s="104">
        <v>212232500</v>
      </c>
    </row>
    <row r="837" spans="1:20" ht="72" customHeight="1">
      <c r="A837" s="157">
        <v>835</v>
      </c>
      <c r="B837" s="142" t="s">
        <v>1430</v>
      </c>
      <c r="C837" s="16" t="s">
        <v>473</v>
      </c>
      <c r="D837" s="177" t="s">
        <v>1439</v>
      </c>
      <c r="E837" s="16" t="s">
        <v>17</v>
      </c>
      <c r="F837" s="22"/>
      <c r="G837" s="83" t="s">
        <v>1440</v>
      </c>
      <c r="H837" s="84" t="s">
        <v>1437</v>
      </c>
      <c r="I837" s="69">
        <v>5233759000</v>
      </c>
      <c r="J837" s="69">
        <v>103328000</v>
      </c>
      <c r="K837" s="70">
        <v>2692725000</v>
      </c>
      <c r="L837" s="351"/>
      <c r="M837" s="352"/>
      <c r="N837" s="352"/>
      <c r="O837" s="352"/>
      <c r="P837" s="352"/>
      <c r="Q837" s="257">
        <f>[1]KURUMLAR!K835/4</f>
        <v>673181250</v>
      </c>
      <c r="R837" s="104">
        <v>673181250</v>
      </c>
      <c r="S837" s="104">
        <v>673181250</v>
      </c>
      <c r="T837" s="104">
        <v>673181250</v>
      </c>
    </row>
    <row r="838" spans="1:20" ht="72" customHeight="1">
      <c r="A838" s="157">
        <v>836</v>
      </c>
      <c r="B838" s="142" t="s">
        <v>1430</v>
      </c>
      <c r="C838" s="16" t="s">
        <v>473</v>
      </c>
      <c r="D838" s="177" t="s">
        <v>1441</v>
      </c>
      <c r="E838" s="16" t="s">
        <v>17</v>
      </c>
      <c r="F838" s="22"/>
      <c r="G838" s="83" t="s">
        <v>1440</v>
      </c>
      <c r="H838" s="84" t="s">
        <v>1437</v>
      </c>
      <c r="I838" s="69">
        <v>5018640000</v>
      </c>
      <c r="J838" s="69">
        <v>0</v>
      </c>
      <c r="K838" s="70">
        <v>1823611000</v>
      </c>
      <c r="L838" s="351"/>
      <c r="M838" s="352"/>
      <c r="N838" s="352"/>
      <c r="O838" s="352"/>
      <c r="P838" s="352"/>
      <c r="Q838" s="257">
        <f>[1]KURUMLAR!K836/4</f>
        <v>455902750</v>
      </c>
      <c r="R838" s="104">
        <v>455902750</v>
      </c>
      <c r="S838" s="104">
        <v>455902750</v>
      </c>
      <c r="T838" s="104">
        <v>455902750</v>
      </c>
    </row>
    <row r="839" spans="1:20" ht="72" customHeight="1">
      <c r="A839" s="154">
        <v>837</v>
      </c>
      <c r="B839" s="142" t="s">
        <v>1430</v>
      </c>
      <c r="C839" s="16" t="s">
        <v>473</v>
      </c>
      <c r="D839" s="177" t="s">
        <v>1442</v>
      </c>
      <c r="E839" s="16" t="s">
        <v>17</v>
      </c>
      <c r="F839" s="22"/>
      <c r="G839" s="83" t="s">
        <v>1443</v>
      </c>
      <c r="H839" s="84" t="s">
        <v>1437</v>
      </c>
      <c r="I839" s="69">
        <v>2515646000</v>
      </c>
      <c r="J839" s="69">
        <v>316048000</v>
      </c>
      <c r="K839" s="70">
        <v>299117000</v>
      </c>
      <c r="L839" s="351"/>
      <c r="M839" s="352"/>
      <c r="N839" s="352"/>
      <c r="O839" s="352"/>
      <c r="P839" s="352"/>
      <c r="Q839" s="257">
        <f>[1]KURUMLAR!K837/4</f>
        <v>74779250</v>
      </c>
      <c r="R839" s="104">
        <v>74779250</v>
      </c>
      <c r="S839" s="104">
        <v>74779250</v>
      </c>
      <c r="T839" s="104">
        <v>74779250</v>
      </c>
    </row>
    <row r="840" spans="1:20" ht="72" customHeight="1">
      <c r="A840" s="157">
        <v>838</v>
      </c>
      <c r="B840" s="142" t="s">
        <v>1430</v>
      </c>
      <c r="C840" s="16" t="s">
        <v>473</v>
      </c>
      <c r="D840" s="177" t="s">
        <v>1444</v>
      </c>
      <c r="E840" s="16" t="s">
        <v>17</v>
      </c>
      <c r="F840" s="22"/>
      <c r="G840" s="83" t="s">
        <v>1443</v>
      </c>
      <c r="H840" s="84" t="s">
        <v>1434</v>
      </c>
      <c r="I840" s="69">
        <v>2383920000</v>
      </c>
      <c r="J840" s="69">
        <v>41884000</v>
      </c>
      <c r="K840" s="70">
        <v>1059578000</v>
      </c>
      <c r="L840" s="351"/>
      <c r="M840" s="352"/>
      <c r="N840" s="352"/>
      <c r="O840" s="352"/>
      <c r="P840" s="352"/>
      <c r="Q840" s="257">
        <f>[1]KURUMLAR!K838/4</f>
        <v>264894500</v>
      </c>
      <c r="R840" s="104">
        <v>264894500</v>
      </c>
      <c r="S840" s="104">
        <v>264894500</v>
      </c>
      <c r="T840" s="104">
        <v>264894500</v>
      </c>
    </row>
    <row r="841" spans="1:20" ht="72" customHeight="1">
      <c r="A841" s="157">
        <v>839</v>
      </c>
      <c r="B841" s="142" t="s">
        <v>1430</v>
      </c>
      <c r="C841" s="16" t="s">
        <v>473</v>
      </c>
      <c r="D841" s="177" t="s">
        <v>1445</v>
      </c>
      <c r="E841" s="16" t="s">
        <v>17</v>
      </c>
      <c r="F841" s="22"/>
      <c r="G841" s="83" t="s">
        <v>1446</v>
      </c>
      <c r="H841" s="84" t="s">
        <v>1447</v>
      </c>
      <c r="I841" s="69">
        <v>7648717000</v>
      </c>
      <c r="J841" s="69">
        <v>0</v>
      </c>
      <c r="K841" s="70">
        <v>3598994000</v>
      </c>
      <c r="L841" s="351"/>
      <c r="M841" s="352"/>
      <c r="N841" s="352"/>
      <c r="O841" s="352"/>
      <c r="P841" s="352"/>
      <c r="Q841" s="257">
        <f>[1]KURUMLAR!K839/4</f>
        <v>899748500</v>
      </c>
      <c r="R841" s="104">
        <v>899748500</v>
      </c>
      <c r="S841" s="104">
        <v>899748500</v>
      </c>
      <c r="T841" s="104">
        <v>899748500</v>
      </c>
    </row>
    <row r="842" spans="1:20" ht="72" customHeight="1">
      <c r="A842" s="157">
        <v>840</v>
      </c>
      <c r="B842" s="142" t="s">
        <v>1430</v>
      </c>
      <c r="C842" s="16" t="s">
        <v>473</v>
      </c>
      <c r="D842" s="177" t="s">
        <v>1448</v>
      </c>
      <c r="E842" s="16" t="s">
        <v>17</v>
      </c>
      <c r="F842" s="22"/>
      <c r="G842" s="83" t="s">
        <v>1436</v>
      </c>
      <c r="H842" s="84" t="s">
        <v>1437</v>
      </c>
      <c r="I842" s="69">
        <v>6426141000</v>
      </c>
      <c r="J842" s="69">
        <v>3120141000</v>
      </c>
      <c r="K842" s="70">
        <v>171807000</v>
      </c>
      <c r="L842" s="351"/>
      <c r="M842" s="352"/>
      <c r="N842" s="352"/>
      <c r="O842" s="352"/>
      <c r="P842" s="352"/>
      <c r="Q842" s="257">
        <f>[1]KURUMLAR!K840/4</f>
        <v>42951750</v>
      </c>
      <c r="R842" s="104">
        <v>42951750</v>
      </c>
      <c r="S842" s="104">
        <v>42951750</v>
      </c>
      <c r="T842" s="104">
        <v>42951750</v>
      </c>
    </row>
    <row r="843" spans="1:20" ht="72" customHeight="1">
      <c r="A843" s="154">
        <v>841</v>
      </c>
      <c r="B843" s="142" t="s">
        <v>1430</v>
      </c>
      <c r="C843" s="16" t="s">
        <v>473</v>
      </c>
      <c r="D843" s="177" t="s">
        <v>1449</v>
      </c>
      <c r="E843" s="16" t="s">
        <v>17</v>
      </c>
      <c r="F843" s="22"/>
      <c r="G843" s="83" t="s">
        <v>1436</v>
      </c>
      <c r="H843" s="84" t="s">
        <v>1437</v>
      </c>
      <c r="I843" s="69">
        <v>541013000</v>
      </c>
      <c r="J843" s="69">
        <v>0</v>
      </c>
      <c r="K843" s="70">
        <v>8956000</v>
      </c>
      <c r="L843" s="351"/>
      <c r="M843" s="352"/>
      <c r="N843" s="352"/>
      <c r="O843" s="352"/>
      <c r="P843" s="352"/>
      <c r="Q843" s="257">
        <f>[1]KURUMLAR!K841/4</f>
        <v>2239000</v>
      </c>
      <c r="R843" s="104">
        <v>2239000</v>
      </c>
      <c r="S843" s="104">
        <v>2239000</v>
      </c>
      <c r="T843" s="104">
        <v>2239000</v>
      </c>
    </row>
    <row r="844" spans="1:20" ht="72" customHeight="1">
      <c r="A844" s="157">
        <v>842</v>
      </c>
      <c r="B844" s="142" t="s">
        <v>1430</v>
      </c>
      <c r="C844" s="16" t="s">
        <v>473</v>
      </c>
      <c r="D844" s="177" t="s">
        <v>1450</v>
      </c>
      <c r="E844" s="16" t="s">
        <v>17</v>
      </c>
      <c r="F844" s="22"/>
      <c r="G844" s="83" t="s">
        <v>1436</v>
      </c>
      <c r="H844" s="84" t="s">
        <v>1437</v>
      </c>
      <c r="I844" s="69">
        <v>6853873000</v>
      </c>
      <c r="J844" s="69">
        <v>3427229000</v>
      </c>
      <c r="K844" s="70">
        <v>1746735000</v>
      </c>
      <c r="L844" s="351"/>
      <c r="M844" s="352"/>
      <c r="N844" s="352"/>
      <c r="O844" s="352"/>
      <c r="P844" s="352"/>
      <c r="Q844" s="257">
        <f>[1]KURUMLAR!K842/4</f>
        <v>436683750</v>
      </c>
      <c r="R844" s="104">
        <v>436683750</v>
      </c>
      <c r="S844" s="104">
        <v>436683750</v>
      </c>
      <c r="T844" s="104">
        <v>436683750</v>
      </c>
    </row>
    <row r="845" spans="1:20" ht="72" customHeight="1">
      <c r="A845" s="157">
        <v>843</v>
      </c>
      <c r="B845" s="142" t="s">
        <v>1430</v>
      </c>
      <c r="C845" s="16" t="s">
        <v>473</v>
      </c>
      <c r="D845" s="177" t="s">
        <v>1451</v>
      </c>
      <c r="E845" s="16" t="s">
        <v>17</v>
      </c>
      <c r="F845" s="22"/>
      <c r="G845" s="83" t="s">
        <v>1436</v>
      </c>
      <c r="H845" s="84" t="s">
        <v>1437</v>
      </c>
      <c r="I845" s="69">
        <v>3940382000</v>
      </c>
      <c r="J845" s="69">
        <v>115109000</v>
      </c>
      <c r="K845" s="70">
        <v>2536061000</v>
      </c>
      <c r="L845" s="351"/>
      <c r="M845" s="352"/>
      <c r="N845" s="352"/>
      <c r="O845" s="352"/>
      <c r="P845" s="352"/>
      <c r="Q845" s="257">
        <f>[1]KURUMLAR!K843/4</f>
        <v>634015250</v>
      </c>
      <c r="R845" s="104">
        <v>634015250</v>
      </c>
      <c r="S845" s="104">
        <v>634015250</v>
      </c>
      <c r="T845" s="104">
        <v>634015250</v>
      </c>
    </row>
    <row r="846" spans="1:20" ht="72" customHeight="1">
      <c r="A846" s="157">
        <v>844</v>
      </c>
      <c r="B846" s="142" t="s">
        <v>1430</v>
      </c>
      <c r="C846" s="16" t="s">
        <v>473</v>
      </c>
      <c r="D846" s="177" t="s">
        <v>1452</v>
      </c>
      <c r="E846" s="16" t="s">
        <v>17</v>
      </c>
      <c r="F846" s="22"/>
      <c r="G846" s="83" t="s">
        <v>1436</v>
      </c>
      <c r="H846" s="84" t="s">
        <v>1437</v>
      </c>
      <c r="I846" s="69">
        <v>4507219000</v>
      </c>
      <c r="J846" s="69">
        <v>0</v>
      </c>
      <c r="K846" s="70">
        <v>886958000</v>
      </c>
      <c r="L846" s="351"/>
      <c r="M846" s="352"/>
      <c r="N846" s="352"/>
      <c r="O846" s="352"/>
      <c r="P846" s="352"/>
      <c r="Q846" s="257">
        <f>[1]KURUMLAR!K844/4</f>
        <v>221739500</v>
      </c>
      <c r="R846" s="104">
        <v>221739500</v>
      </c>
      <c r="S846" s="104">
        <v>221739500</v>
      </c>
      <c r="T846" s="104">
        <v>221739500</v>
      </c>
    </row>
    <row r="847" spans="1:20" ht="72" customHeight="1">
      <c r="A847" s="154">
        <v>845</v>
      </c>
      <c r="B847" s="142" t="s">
        <v>1430</v>
      </c>
      <c r="C847" s="16" t="s">
        <v>473</v>
      </c>
      <c r="D847" s="177" t="s">
        <v>1453</v>
      </c>
      <c r="E847" s="16" t="s">
        <v>17</v>
      </c>
      <c r="F847" s="22"/>
      <c r="G847" s="83" t="s">
        <v>1436</v>
      </c>
      <c r="H847" s="84" t="s">
        <v>1437</v>
      </c>
      <c r="I847" s="69">
        <v>1234070000</v>
      </c>
      <c r="J847" s="69">
        <v>0</v>
      </c>
      <c r="K847" s="70">
        <v>188611000</v>
      </c>
      <c r="L847" s="351"/>
      <c r="M847" s="352"/>
      <c r="N847" s="352"/>
      <c r="O847" s="352"/>
      <c r="P847" s="352"/>
      <c r="Q847" s="257">
        <f>[1]KURUMLAR!K845/4</f>
        <v>47152750</v>
      </c>
      <c r="R847" s="104">
        <v>47152750</v>
      </c>
      <c r="S847" s="104">
        <v>47152750</v>
      </c>
      <c r="T847" s="104">
        <v>47152750</v>
      </c>
    </row>
    <row r="848" spans="1:20" ht="72" customHeight="1">
      <c r="A848" s="157">
        <v>846</v>
      </c>
      <c r="B848" s="142" t="s">
        <v>1430</v>
      </c>
      <c r="C848" s="16" t="s">
        <v>473</v>
      </c>
      <c r="D848" s="177" t="s">
        <v>1454</v>
      </c>
      <c r="E848" s="16" t="s">
        <v>17</v>
      </c>
      <c r="F848" s="22"/>
      <c r="G848" s="83" t="s">
        <v>1436</v>
      </c>
      <c r="H848" s="84" t="s">
        <v>1437</v>
      </c>
      <c r="I848" s="69">
        <v>8646093000</v>
      </c>
      <c r="J848" s="69">
        <v>74943000</v>
      </c>
      <c r="K848" s="70">
        <v>3662700000</v>
      </c>
      <c r="L848" s="351"/>
      <c r="M848" s="352"/>
      <c r="N848" s="352"/>
      <c r="O848" s="352"/>
      <c r="P848" s="352"/>
      <c r="Q848" s="257">
        <f>[1]KURUMLAR!K846/4</f>
        <v>915675000</v>
      </c>
      <c r="R848" s="104">
        <v>915675000</v>
      </c>
      <c r="S848" s="104">
        <v>915675000</v>
      </c>
      <c r="T848" s="104">
        <v>915675000</v>
      </c>
    </row>
    <row r="849" spans="1:20" ht="72" customHeight="1">
      <c r="A849" s="157">
        <v>847</v>
      </c>
      <c r="B849" s="142" t="s">
        <v>1430</v>
      </c>
      <c r="C849" s="16" t="s">
        <v>473</v>
      </c>
      <c r="D849" s="177" t="s">
        <v>1455</v>
      </c>
      <c r="E849" s="16" t="s">
        <v>17</v>
      </c>
      <c r="F849" s="22"/>
      <c r="G849" s="83" t="s">
        <v>1436</v>
      </c>
      <c r="H849" s="84" t="s">
        <v>1437</v>
      </c>
      <c r="I849" s="69">
        <v>662359000</v>
      </c>
      <c r="J849" s="69">
        <v>0</v>
      </c>
      <c r="K849" s="70">
        <v>1000</v>
      </c>
      <c r="L849" s="351"/>
      <c r="M849" s="352"/>
      <c r="N849" s="352"/>
      <c r="O849" s="352"/>
      <c r="P849" s="352"/>
      <c r="Q849" s="257">
        <f>[1]KURUMLAR!K847/4</f>
        <v>250</v>
      </c>
      <c r="R849" s="104">
        <v>250</v>
      </c>
      <c r="S849" s="104">
        <v>250</v>
      </c>
      <c r="T849" s="104">
        <v>250</v>
      </c>
    </row>
    <row r="850" spans="1:20" ht="72" customHeight="1">
      <c r="A850" s="157">
        <v>848</v>
      </c>
      <c r="B850" s="142" t="s">
        <v>1430</v>
      </c>
      <c r="C850" s="16" t="s">
        <v>473</v>
      </c>
      <c r="D850" s="177" t="s">
        <v>1456</v>
      </c>
      <c r="E850" s="16" t="s">
        <v>17</v>
      </c>
      <c r="F850" s="22"/>
      <c r="G850" s="83" t="s">
        <v>1436</v>
      </c>
      <c r="H850" s="84" t="s">
        <v>1437</v>
      </c>
      <c r="I850" s="69">
        <v>10101160000</v>
      </c>
      <c r="J850" s="69">
        <v>0</v>
      </c>
      <c r="K850" s="70">
        <v>5000</v>
      </c>
      <c r="L850" s="351"/>
      <c r="M850" s="352"/>
      <c r="N850" s="352"/>
      <c r="O850" s="352"/>
      <c r="P850" s="352"/>
      <c r="Q850" s="257">
        <f>[1]KURUMLAR!K848/4</f>
        <v>1250</v>
      </c>
      <c r="R850" s="104">
        <v>1250</v>
      </c>
      <c r="S850" s="104">
        <v>1250</v>
      </c>
      <c r="T850" s="104">
        <v>1250</v>
      </c>
    </row>
    <row r="851" spans="1:20" s="12" customFormat="1" ht="47.1" customHeight="1">
      <c r="A851" s="154">
        <v>849</v>
      </c>
      <c r="B851" s="142" t="s">
        <v>562</v>
      </c>
      <c r="C851" s="16" t="s">
        <v>473</v>
      </c>
      <c r="D851" s="177" t="s">
        <v>563</v>
      </c>
      <c r="E851" s="16" t="s">
        <v>17</v>
      </c>
      <c r="F851" s="16" t="s">
        <v>567</v>
      </c>
      <c r="G851" s="22">
        <v>2013</v>
      </c>
      <c r="H851" s="83">
        <v>2022</v>
      </c>
      <c r="I851" s="84">
        <v>15328047000</v>
      </c>
      <c r="J851" s="84">
        <v>7239835000</v>
      </c>
      <c r="K851" s="84">
        <v>1292618000</v>
      </c>
      <c r="L851" s="346">
        <v>0</v>
      </c>
      <c r="M851" s="277"/>
      <c r="N851" s="277"/>
      <c r="O851" s="277"/>
      <c r="P851" s="277"/>
      <c r="Q851" s="257">
        <f>[1]KURUMLAR!K849/4</f>
        <v>323154500</v>
      </c>
      <c r="R851" s="103">
        <v>323154500</v>
      </c>
      <c r="S851" s="103">
        <v>323154500</v>
      </c>
      <c r="T851" s="103">
        <v>323154500</v>
      </c>
    </row>
    <row r="852" spans="1:20" s="12" customFormat="1" ht="47.1" customHeight="1">
      <c r="A852" s="157">
        <v>850</v>
      </c>
      <c r="B852" s="142" t="s">
        <v>562</v>
      </c>
      <c r="C852" s="16" t="s">
        <v>473</v>
      </c>
      <c r="D852" s="177" t="s">
        <v>564</v>
      </c>
      <c r="E852" s="16" t="s">
        <v>17</v>
      </c>
      <c r="F852" s="16" t="s">
        <v>568</v>
      </c>
      <c r="G852" s="22">
        <v>2013</v>
      </c>
      <c r="H852" s="83">
        <v>2022</v>
      </c>
      <c r="I852" s="84">
        <v>15029309000</v>
      </c>
      <c r="J852" s="84">
        <v>3880431000</v>
      </c>
      <c r="K852" s="84">
        <v>1486189000</v>
      </c>
      <c r="L852" s="346">
        <v>0</v>
      </c>
      <c r="M852" s="277"/>
      <c r="N852" s="277"/>
      <c r="O852" s="277"/>
      <c r="P852" s="277"/>
      <c r="Q852" s="257">
        <f>[1]KURUMLAR!K850/4</f>
        <v>371547250</v>
      </c>
      <c r="R852" s="103">
        <v>371547250</v>
      </c>
      <c r="S852" s="103">
        <v>371547250</v>
      </c>
      <c r="T852" s="103">
        <v>371547250</v>
      </c>
    </row>
    <row r="853" spans="1:20" s="12" customFormat="1" ht="47.1" customHeight="1">
      <c r="A853" s="157">
        <v>851</v>
      </c>
      <c r="B853" s="142" t="s">
        <v>562</v>
      </c>
      <c r="C853" s="16" t="s">
        <v>473</v>
      </c>
      <c r="D853" s="177" t="s">
        <v>565</v>
      </c>
      <c r="E853" s="16" t="s">
        <v>17</v>
      </c>
      <c r="F853" s="16" t="s">
        <v>569</v>
      </c>
      <c r="G853" s="22">
        <v>2013</v>
      </c>
      <c r="H853" s="83">
        <v>2022</v>
      </c>
      <c r="I853" s="84">
        <v>2889478000</v>
      </c>
      <c r="J853" s="84">
        <v>910113000</v>
      </c>
      <c r="K853" s="84">
        <v>643102000</v>
      </c>
      <c r="L853" s="346">
        <v>0</v>
      </c>
      <c r="M853" s="277"/>
      <c r="N853" s="277"/>
      <c r="O853" s="277"/>
      <c r="P853" s="277"/>
      <c r="Q853" s="257">
        <f>[1]KURUMLAR!K851/4</f>
        <v>160775500</v>
      </c>
      <c r="R853" s="103">
        <v>160775500</v>
      </c>
      <c r="S853" s="103">
        <v>160775500</v>
      </c>
      <c r="T853" s="103">
        <v>160775500</v>
      </c>
    </row>
    <row r="854" spans="1:20" s="12" customFormat="1" ht="47.1" customHeight="1">
      <c r="A854" s="157">
        <v>852</v>
      </c>
      <c r="B854" s="142" t="s">
        <v>562</v>
      </c>
      <c r="C854" s="16" t="s">
        <v>473</v>
      </c>
      <c r="D854" s="177" t="s">
        <v>566</v>
      </c>
      <c r="E854" s="16" t="s">
        <v>17</v>
      </c>
      <c r="F854" s="16" t="s">
        <v>566</v>
      </c>
      <c r="G854" s="22">
        <v>2013</v>
      </c>
      <c r="H854" s="83">
        <v>2022</v>
      </c>
      <c r="I854" s="84">
        <v>254400000</v>
      </c>
      <c r="J854" s="84">
        <v>73800000</v>
      </c>
      <c r="K854" s="84">
        <v>40500000</v>
      </c>
      <c r="L854" s="346">
        <v>0</v>
      </c>
      <c r="M854" s="277"/>
      <c r="N854" s="277"/>
      <c r="O854" s="277"/>
      <c r="P854" s="277"/>
      <c r="Q854" s="257">
        <f>[1]KURUMLAR!K852/4</f>
        <v>10125000</v>
      </c>
      <c r="R854" s="103">
        <v>10125000</v>
      </c>
      <c r="S854" s="103">
        <v>10125000</v>
      </c>
      <c r="T854" s="103">
        <v>10125000</v>
      </c>
    </row>
    <row r="855" spans="1:20" s="12" customFormat="1" ht="47.1" customHeight="1">
      <c r="A855" s="154">
        <v>853</v>
      </c>
      <c r="B855" s="142" t="s">
        <v>547</v>
      </c>
      <c r="C855" s="20" t="s">
        <v>473</v>
      </c>
      <c r="D855" s="177" t="s">
        <v>548</v>
      </c>
      <c r="E855" s="16" t="s">
        <v>17</v>
      </c>
      <c r="F855" s="16" t="s">
        <v>559</v>
      </c>
      <c r="G855" s="20">
        <v>2015</v>
      </c>
      <c r="H855" s="20">
        <v>2022</v>
      </c>
      <c r="I855" s="71">
        <v>6950000</v>
      </c>
      <c r="J855" s="71">
        <v>556382</v>
      </c>
      <c r="K855" s="71">
        <v>3150000</v>
      </c>
      <c r="L855" s="273">
        <v>0</v>
      </c>
      <c r="M855" s="277"/>
      <c r="N855" s="277"/>
      <c r="O855" s="277"/>
      <c r="P855" s="277"/>
      <c r="Q855" s="257">
        <f>[1]KURUMLAR!K853/4</f>
        <v>787500</v>
      </c>
      <c r="R855" s="48">
        <v>787500</v>
      </c>
      <c r="S855" s="48">
        <v>787500</v>
      </c>
      <c r="T855" s="48">
        <v>787500</v>
      </c>
    </row>
    <row r="856" spans="1:20" s="12" customFormat="1" ht="47.1" customHeight="1">
      <c r="A856" s="157">
        <v>854</v>
      </c>
      <c r="B856" s="142" t="s">
        <v>547</v>
      </c>
      <c r="C856" s="20" t="s">
        <v>473</v>
      </c>
      <c r="D856" s="177" t="s">
        <v>549</v>
      </c>
      <c r="E856" s="16" t="s">
        <v>17</v>
      </c>
      <c r="F856" s="16" t="s">
        <v>559</v>
      </c>
      <c r="G856" s="20">
        <v>2016</v>
      </c>
      <c r="H856" s="20">
        <v>2021</v>
      </c>
      <c r="I856" s="71">
        <v>6501000</v>
      </c>
      <c r="J856" s="71">
        <v>371478</v>
      </c>
      <c r="K856" s="71">
        <v>5501000</v>
      </c>
      <c r="L856" s="273"/>
      <c r="M856" s="277"/>
      <c r="N856" s="277"/>
      <c r="O856" s="277"/>
      <c r="P856" s="277"/>
      <c r="Q856" s="257">
        <f>[1]KURUMLAR!K854/4</f>
        <v>1375250</v>
      </c>
      <c r="R856" s="48">
        <v>1375250</v>
      </c>
      <c r="S856" s="48">
        <v>1375250</v>
      </c>
      <c r="T856" s="48">
        <v>1375250</v>
      </c>
    </row>
    <row r="857" spans="1:20" s="12" customFormat="1" ht="47.1" customHeight="1">
      <c r="A857" s="157">
        <v>855</v>
      </c>
      <c r="B857" s="142" t="s">
        <v>547</v>
      </c>
      <c r="C857" s="20" t="s">
        <v>473</v>
      </c>
      <c r="D857" s="177" t="s">
        <v>550</v>
      </c>
      <c r="E857" s="16" t="s">
        <v>17</v>
      </c>
      <c r="F857" s="16" t="s">
        <v>559</v>
      </c>
      <c r="G857" s="20">
        <v>2014</v>
      </c>
      <c r="H857" s="20">
        <v>2022</v>
      </c>
      <c r="I857" s="71">
        <v>8000000</v>
      </c>
      <c r="J857" s="71">
        <v>3027795</v>
      </c>
      <c r="K857" s="71">
        <v>4000000</v>
      </c>
      <c r="L857" s="273"/>
      <c r="M857" s="277"/>
      <c r="N857" s="277"/>
      <c r="O857" s="277"/>
      <c r="P857" s="277"/>
      <c r="Q857" s="257">
        <f>[1]KURUMLAR!K855/4</f>
        <v>1000000</v>
      </c>
      <c r="R857" s="48">
        <v>1000000</v>
      </c>
      <c r="S857" s="48">
        <v>1000000</v>
      </c>
      <c r="T857" s="48">
        <v>1000000</v>
      </c>
    </row>
    <row r="858" spans="1:20" s="12" customFormat="1" ht="47.1" customHeight="1">
      <c r="A858" s="157">
        <v>856</v>
      </c>
      <c r="B858" s="142" t="s">
        <v>547</v>
      </c>
      <c r="C858" s="20" t="s">
        <v>473</v>
      </c>
      <c r="D858" s="177" t="s">
        <v>551</v>
      </c>
      <c r="E858" s="16" t="s">
        <v>17</v>
      </c>
      <c r="F858" s="16" t="s">
        <v>559</v>
      </c>
      <c r="G858" s="20">
        <v>2013</v>
      </c>
      <c r="H858" s="20">
        <v>2022</v>
      </c>
      <c r="I858" s="71">
        <v>1225000</v>
      </c>
      <c r="J858" s="71">
        <v>1329143</v>
      </c>
      <c r="K858" s="71">
        <v>375000</v>
      </c>
      <c r="L858" s="273"/>
      <c r="M858" s="277"/>
      <c r="N858" s="277"/>
      <c r="O858" s="277"/>
      <c r="P858" s="277"/>
      <c r="Q858" s="257">
        <f>[1]KURUMLAR!K856/4</f>
        <v>93750</v>
      </c>
      <c r="R858" s="48">
        <v>93750</v>
      </c>
      <c r="S858" s="48">
        <v>93750</v>
      </c>
      <c r="T858" s="48">
        <v>93750</v>
      </c>
    </row>
    <row r="859" spans="1:20" s="12" customFormat="1" ht="47.1" customHeight="1">
      <c r="A859" s="154">
        <v>857</v>
      </c>
      <c r="B859" s="142" t="s">
        <v>547</v>
      </c>
      <c r="C859" s="20" t="s">
        <v>473</v>
      </c>
      <c r="D859" s="177" t="s">
        <v>552</v>
      </c>
      <c r="E859" s="16" t="s">
        <v>17</v>
      </c>
      <c r="F859" s="16" t="s">
        <v>559</v>
      </c>
      <c r="G859" s="20">
        <v>2016</v>
      </c>
      <c r="H859" s="20">
        <v>2020</v>
      </c>
      <c r="I859" s="71">
        <v>4000000</v>
      </c>
      <c r="J859" s="71">
        <v>173593</v>
      </c>
      <c r="K859" s="71">
        <v>4000000</v>
      </c>
      <c r="L859" s="273"/>
      <c r="M859" s="277"/>
      <c r="N859" s="277"/>
      <c r="O859" s="277"/>
      <c r="P859" s="277"/>
      <c r="Q859" s="257">
        <f>[1]KURUMLAR!K857/4</f>
        <v>1000000</v>
      </c>
      <c r="R859" s="48">
        <v>1000000</v>
      </c>
      <c r="S859" s="48">
        <v>1000000</v>
      </c>
      <c r="T859" s="48">
        <v>1000000</v>
      </c>
    </row>
    <row r="860" spans="1:20" s="12" customFormat="1" ht="47.1" customHeight="1">
      <c r="A860" s="157">
        <v>858</v>
      </c>
      <c r="B860" s="142" t="s">
        <v>547</v>
      </c>
      <c r="C860" s="20" t="s">
        <v>473</v>
      </c>
      <c r="D860" s="177" t="s">
        <v>553</v>
      </c>
      <c r="E860" s="16" t="s">
        <v>17</v>
      </c>
      <c r="F860" s="16" t="s">
        <v>559</v>
      </c>
      <c r="G860" s="20">
        <v>2018</v>
      </c>
      <c r="H860" s="20">
        <v>2022</v>
      </c>
      <c r="I860" s="71">
        <v>2100000</v>
      </c>
      <c r="J860" s="71">
        <v>0</v>
      </c>
      <c r="K860" s="71">
        <v>650000</v>
      </c>
      <c r="L860" s="273"/>
      <c r="M860" s="277"/>
      <c r="N860" s="277"/>
      <c r="O860" s="277"/>
      <c r="P860" s="277"/>
      <c r="Q860" s="257">
        <f>[1]KURUMLAR!K858/4</f>
        <v>162500</v>
      </c>
      <c r="R860" s="48">
        <v>162500</v>
      </c>
      <c r="S860" s="48">
        <v>162500</v>
      </c>
      <c r="T860" s="48">
        <v>162500</v>
      </c>
    </row>
    <row r="861" spans="1:20" s="12" customFormat="1" ht="47.1" customHeight="1">
      <c r="A861" s="157">
        <v>859</v>
      </c>
      <c r="B861" s="142" t="s">
        <v>547</v>
      </c>
      <c r="C861" s="20" t="s">
        <v>473</v>
      </c>
      <c r="D861" s="177" t="s">
        <v>554</v>
      </c>
      <c r="E861" s="16" t="s">
        <v>17</v>
      </c>
      <c r="F861" s="16" t="s">
        <v>559</v>
      </c>
      <c r="G861" s="20">
        <v>2017</v>
      </c>
      <c r="H861" s="20">
        <v>2022</v>
      </c>
      <c r="I861" s="71">
        <v>8000000</v>
      </c>
      <c r="J861" s="71">
        <v>8462884</v>
      </c>
      <c r="K861" s="71">
        <v>4000000</v>
      </c>
      <c r="L861" s="273"/>
      <c r="M861" s="277"/>
      <c r="N861" s="277"/>
      <c r="O861" s="277"/>
      <c r="P861" s="277"/>
      <c r="Q861" s="257">
        <f>[1]KURUMLAR!K859/4</f>
        <v>1000000</v>
      </c>
      <c r="R861" s="48">
        <v>1000000</v>
      </c>
      <c r="S861" s="48">
        <v>1000000</v>
      </c>
      <c r="T861" s="48">
        <v>1000000</v>
      </c>
    </row>
    <row r="862" spans="1:20" s="12" customFormat="1" ht="47.1" customHeight="1">
      <c r="A862" s="157">
        <v>860</v>
      </c>
      <c r="B862" s="142" t="s">
        <v>547</v>
      </c>
      <c r="C862" s="20" t="s">
        <v>473</v>
      </c>
      <c r="D862" s="177" t="s">
        <v>555</v>
      </c>
      <c r="E862" s="16" t="s">
        <v>17</v>
      </c>
      <c r="F862" s="16" t="s">
        <v>560</v>
      </c>
      <c r="G862" s="20">
        <v>2016</v>
      </c>
      <c r="H862" s="20">
        <v>2020</v>
      </c>
      <c r="I862" s="71">
        <v>495000</v>
      </c>
      <c r="J862" s="71">
        <v>0</v>
      </c>
      <c r="K862" s="71">
        <v>150000</v>
      </c>
      <c r="L862" s="273"/>
      <c r="M862" s="277"/>
      <c r="N862" s="277"/>
      <c r="O862" s="277"/>
      <c r="P862" s="277"/>
      <c r="Q862" s="257">
        <f>[1]KURUMLAR!K860/4</f>
        <v>37500</v>
      </c>
      <c r="R862" s="48">
        <v>37500</v>
      </c>
      <c r="S862" s="48">
        <v>37500</v>
      </c>
      <c r="T862" s="48">
        <v>37500</v>
      </c>
    </row>
    <row r="863" spans="1:20" s="12" customFormat="1" ht="47.1" customHeight="1">
      <c r="A863" s="154">
        <v>861</v>
      </c>
      <c r="B863" s="142" t="s">
        <v>547</v>
      </c>
      <c r="C863" s="20" t="s">
        <v>473</v>
      </c>
      <c r="D863" s="177" t="s">
        <v>556</v>
      </c>
      <c r="E863" s="16" t="s">
        <v>17</v>
      </c>
      <c r="F863" s="16" t="s">
        <v>560</v>
      </c>
      <c r="G863" s="20">
        <v>2016</v>
      </c>
      <c r="H863" s="20">
        <v>2022</v>
      </c>
      <c r="I863" s="71">
        <v>5250000</v>
      </c>
      <c r="J863" s="71">
        <v>13827140</v>
      </c>
      <c r="K863" s="71">
        <v>1500000</v>
      </c>
      <c r="L863" s="273"/>
      <c r="M863" s="277"/>
      <c r="N863" s="277"/>
      <c r="O863" s="277"/>
      <c r="P863" s="277"/>
      <c r="Q863" s="257">
        <f>[1]KURUMLAR!K861/4</f>
        <v>375000</v>
      </c>
      <c r="R863" s="48">
        <v>375000</v>
      </c>
      <c r="S863" s="48">
        <v>375000</v>
      </c>
      <c r="T863" s="48">
        <v>375000</v>
      </c>
    </row>
    <row r="864" spans="1:20" s="12" customFormat="1" ht="47.1" customHeight="1">
      <c r="A864" s="157">
        <v>862</v>
      </c>
      <c r="B864" s="142" t="s">
        <v>547</v>
      </c>
      <c r="C864" s="20" t="s">
        <v>473</v>
      </c>
      <c r="D864" s="177" t="s">
        <v>557</v>
      </c>
      <c r="E864" s="16" t="s">
        <v>17</v>
      </c>
      <c r="F864" s="16" t="s">
        <v>561</v>
      </c>
      <c r="G864" s="20">
        <v>2014</v>
      </c>
      <c r="H864" s="20">
        <v>2022</v>
      </c>
      <c r="I864" s="71">
        <v>5000000</v>
      </c>
      <c r="J864" s="71">
        <v>4538672</v>
      </c>
      <c r="K864" s="71">
        <v>750000</v>
      </c>
      <c r="L864" s="273"/>
      <c r="M864" s="277"/>
      <c r="N864" s="277"/>
      <c r="O864" s="277"/>
      <c r="P864" s="277"/>
      <c r="Q864" s="257">
        <f>[1]KURUMLAR!K862/4</f>
        <v>187500</v>
      </c>
      <c r="R864" s="48">
        <v>187500</v>
      </c>
      <c r="S864" s="48">
        <v>187500</v>
      </c>
      <c r="T864" s="48">
        <v>187500</v>
      </c>
    </row>
    <row r="865" spans="1:22" s="12" customFormat="1" ht="47.1" customHeight="1">
      <c r="A865" s="157">
        <v>863</v>
      </c>
      <c r="B865" s="142" t="s">
        <v>547</v>
      </c>
      <c r="C865" s="20" t="s">
        <v>473</v>
      </c>
      <c r="D865" s="177" t="s">
        <v>558</v>
      </c>
      <c r="E865" s="16" t="s">
        <v>17</v>
      </c>
      <c r="F865" s="16" t="s">
        <v>91</v>
      </c>
      <c r="G865" s="20">
        <v>2016</v>
      </c>
      <c r="H865" s="20">
        <v>2022</v>
      </c>
      <c r="I865" s="71">
        <v>350000</v>
      </c>
      <c r="J865" s="71">
        <v>169946</v>
      </c>
      <c r="K865" s="71">
        <v>200000</v>
      </c>
      <c r="L865" s="273"/>
      <c r="M865" s="277"/>
      <c r="N865" s="277"/>
      <c r="O865" s="277"/>
      <c r="P865" s="277"/>
      <c r="Q865" s="257">
        <f>[1]KURUMLAR!K863/4</f>
        <v>50000</v>
      </c>
      <c r="R865" s="48">
        <v>50000</v>
      </c>
      <c r="S865" s="48">
        <v>50000</v>
      </c>
      <c r="T865" s="48">
        <v>50000</v>
      </c>
    </row>
    <row r="866" spans="1:22" s="12" customFormat="1" ht="47.1" customHeight="1">
      <c r="A866" s="157">
        <v>864</v>
      </c>
      <c r="B866" s="142" t="s">
        <v>547</v>
      </c>
      <c r="C866" s="20" t="s">
        <v>473</v>
      </c>
      <c r="D866" s="178" t="s">
        <v>1191</v>
      </c>
      <c r="E866" s="16" t="s">
        <v>17</v>
      </c>
      <c r="F866" s="16" t="s">
        <v>1192</v>
      </c>
      <c r="G866" s="20">
        <v>2020</v>
      </c>
      <c r="H866" s="20">
        <v>2022</v>
      </c>
      <c r="I866" s="21">
        <v>52400000</v>
      </c>
      <c r="J866" s="71"/>
      <c r="K866" s="71">
        <v>50750000</v>
      </c>
      <c r="L866" s="273">
        <v>50000000</v>
      </c>
      <c r="M866" s="277"/>
      <c r="N866" s="277"/>
      <c r="O866" s="277"/>
      <c r="P866" s="277"/>
      <c r="Q866" s="257">
        <f>[1]KURUMLAR!K864/4</f>
        <v>12687500</v>
      </c>
      <c r="R866" s="48">
        <v>12687500</v>
      </c>
      <c r="S866" s="48">
        <v>12687500</v>
      </c>
      <c r="T866" s="48">
        <v>12687500</v>
      </c>
    </row>
    <row r="867" spans="1:22" s="12" customFormat="1" ht="47.1" customHeight="1">
      <c r="A867" s="154">
        <v>865</v>
      </c>
      <c r="B867" s="142" t="s">
        <v>547</v>
      </c>
      <c r="C867" s="20" t="s">
        <v>473</v>
      </c>
      <c r="D867" s="178" t="s">
        <v>1193</v>
      </c>
      <c r="E867" s="16" t="s">
        <v>17</v>
      </c>
      <c r="F867" s="16" t="s">
        <v>1192</v>
      </c>
      <c r="G867" s="20">
        <v>2020</v>
      </c>
      <c r="H867" s="20">
        <v>2022</v>
      </c>
      <c r="I867" s="21">
        <v>680000000</v>
      </c>
      <c r="J867" s="71"/>
      <c r="K867" s="71">
        <v>250000000</v>
      </c>
      <c r="L867" s="273"/>
      <c r="M867" s="277"/>
      <c r="N867" s="277"/>
      <c r="O867" s="277"/>
      <c r="P867" s="277"/>
      <c r="Q867" s="257">
        <f>[1]KURUMLAR!K865/4</f>
        <v>62500000</v>
      </c>
      <c r="R867" s="48">
        <v>62500000</v>
      </c>
      <c r="S867" s="48">
        <v>62500000</v>
      </c>
      <c r="T867" s="48">
        <v>62500000</v>
      </c>
    </row>
    <row r="868" spans="1:22" s="12" customFormat="1" ht="47.1" customHeight="1">
      <c r="A868" s="157">
        <v>866</v>
      </c>
      <c r="B868" s="142" t="s">
        <v>547</v>
      </c>
      <c r="C868" s="20" t="s">
        <v>473</v>
      </c>
      <c r="D868" s="178" t="s">
        <v>1194</v>
      </c>
      <c r="E868" s="16" t="s">
        <v>17</v>
      </c>
      <c r="F868" s="16" t="s">
        <v>560</v>
      </c>
      <c r="G868" s="20">
        <v>2020</v>
      </c>
      <c r="H868" s="20">
        <v>2020</v>
      </c>
      <c r="I868" s="60">
        <v>100000</v>
      </c>
      <c r="J868" s="71">
        <v>0</v>
      </c>
      <c r="K868" s="71">
        <v>100000</v>
      </c>
      <c r="L868" s="273"/>
      <c r="M868" s="277"/>
      <c r="N868" s="277"/>
      <c r="O868" s="277"/>
      <c r="P868" s="277"/>
      <c r="Q868" s="257">
        <f>[1]KURUMLAR!K866/4</f>
        <v>25000</v>
      </c>
      <c r="R868" s="48">
        <v>25000</v>
      </c>
      <c r="S868" s="48">
        <v>25000</v>
      </c>
      <c r="T868" s="48">
        <v>25000</v>
      </c>
    </row>
    <row r="869" spans="1:22" s="12" customFormat="1" ht="69.75" customHeight="1">
      <c r="A869" s="157">
        <v>867</v>
      </c>
      <c r="B869" s="142" t="s">
        <v>695</v>
      </c>
      <c r="C869" s="15" t="s">
        <v>473</v>
      </c>
      <c r="D869" s="176" t="s">
        <v>693</v>
      </c>
      <c r="E869" s="33" t="s">
        <v>74</v>
      </c>
      <c r="F869" s="33" t="s">
        <v>691</v>
      </c>
      <c r="G869" s="33">
        <v>43507</v>
      </c>
      <c r="H869" s="33">
        <v>43866</v>
      </c>
      <c r="I869" s="40">
        <v>36689043.79056</v>
      </c>
      <c r="J869" s="40">
        <v>33910701.749311998</v>
      </c>
      <c r="K869" s="40">
        <v>2778342.0412480012</v>
      </c>
      <c r="L869" s="142"/>
      <c r="M869" s="353" t="s">
        <v>1640</v>
      </c>
      <c r="N869" s="277"/>
      <c r="O869" s="277"/>
      <c r="P869" s="277"/>
      <c r="Q869" s="257">
        <f>[1]KURUMLAR!K867/4</f>
        <v>694585.51031200029</v>
      </c>
      <c r="R869" s="142">
        <v>694585.51031200029</v>
      </c>
      <c r="S869" s="142">
        <v>694585.51031200029</v>
      </c>
      <c r="T869" s="142">
        <v>694585.51031200029</v>
      </c>
    </row>
    <row r="870" spans="1:22" s="12" customFormat="1" ht="69.75" customHeight="1">
      <c r="A870" s="157">
        <v>868</v>
      </c>
      <c r="B870" s="142" t="s">
        <v>695</v>
      </c>
      <c r="C870" s="15" t="s">
        <v>473</v>
      </c>
      <c r="D870" s="176" t="s">
        <v>694</v>
      </c>
      <c r="E870" s="15" t="s">
        <v>74</v>
      </c>
      <c r="F870" s="33" t="s">
        <v>692</v>
      </c>
      <c r="G870" s="33">
        <v>43538</v>
      </c>
      <c r="H870" s="33">
        <v>43921</v>
      </c>
      <c r="I870" s="40">
        <v>2070900</v>
      </c>
      <c r="J870" s="40">
        <v>1897347.8419999997</v>
      </c>
      <c r="K870" s="40">
        <v>173552.15800000029</v>
      </c>
      <c r="L870" s="354"/>
      <c r="M870" s="353" t="s">
        <v>1640</v>
      </c>
      <c r="N870" s="277"/>
      <c r="O870" s="277"/>
      <c r="P870" s="277"/>
      <c r="Q870" s="257">
        <f>[1]KURUMLAR!K868/4</f>
        <v>43388.039500000072</v>
      </c>
      <c r="R870" s="103">
        <v>43388.039500000072</v>
      </c>
      <c r="S870" s="103">
        <v>43388.039500000072</v>
      </c>
      <c r="T870" s="103">
        <v>43388.039500000072</v>
      </c>
    </row>
    <row r="871" spans="1:22" s="12" customFormat="1" ht="69.75" customHeight="1">
      <c r="A871" s="154">
        <v>869</v>
      </c>
      <c r="B871" s="142" t="s">
        <v>695</v>
      </c>
      <c r="C871" s="15" t="s">
        <v>473</v>
      </c>
      <c r="D871" s="176" t="s">
        <v>1195</v>
      </c>
      <c r="E871" s="33" t="s">
        <v>74</v>
      </c>
      <c r="F871" s="33" t="s">
        <v>691</v>
      </c>
      <c r="G871" s="33">
        <v>43885</v>
      </c>
      <c r="H871" s="33">
        <v>44244</v>
      </c>
      <c r="I871" s="40">
        <v>24676165.087839663</v>
      </c>
      <c r="J871" s="40">
        <v>0</v>
      </c>
      <c r="K871" s="40">
        <v>24676165.087839663</v>
      </c>
      <c r="L871" s="103"/>
      <c r="M871" s="353" t="s">
        <v>1491</v>
      </c>
      <c r="N871" s="277"/>
      <c r="O871" s="277"/>
      <c r="P871" s="277"/>
      <c r="Q871" s="257">
        <f>[1]KURUMLAR!K869/4</f>
        <v>6169041.2719599158</v>
      </c>
      <c r="R871" s="103">
        <v>6169041.2719599158</v>
      </c>
      <c r="S871" s="103">
        <v>6169041.2719599158</v>
      </c>
      <c r="T871" s="103">
        <v>6169041.2719599158</v>
      </c>
    </row>
    <row r="872" spans="1:22" s="12" customFormat="1" ht="69.75" customHeight="1">
      <c r="A872" s="157">
        <v>870</v>
      </c>
      <c r="B872" s="355" t="s">
        <v>695</v>
      </c>
      <c r="C872" s="15" t="s">
        <v>473</v>
      </c>
      <c r="D872" s="176" t="s">
        <v>1196</v>
      </c>
      <c r="E872" s="15" t="s">
        <v>74</v>
      </c>
      <c r="F872" s="33" t="s">
        <v>691</v>
      </c>
      <c r="G872" s="33">
        <v>43882</v>
      </c>
      <c r="H872" s="33">
        <v>44001</v>
      </c>
      <c r="I872" s="40">
        <v>7651797.9202077398</v>
      </c>
      <c r="J872" s="40" t="s">
        <v>1457</v>
      </c>
      <c r="K872" s="40">
        <f>7651797.92020774</f>
        <v>7651797.9202077398</v>
      </c>
      <c r="L872" s="103"/>
      <c r="M872" s="353" t="s">
        <v>1491</v>
      </c>
      <c r="N872" s="356"/>
      <c r="O872" s="356"/>
      <c r="P872" s="356"/>
      <c r="Q872" s="257">
        <f>[1]KURUMLAR!K870/4</f>
        <v>1912949.480051935</v>
      </c>
      <c r="R872" s="103">
        <v>1912949.480051935</v>
      </c>
      <c r="S872" s="103">
        <v>1912949.480051935</v>
      </c>
      <c r="T872" s="103">
        <v>1912949.480051935</v>
      </c>
    </row>
    <row r="873" spans="1:22" s="12" customFormat="1" ht="69.75" customHeight="1">
      <c r="A873" s="157">
        <v>871</v>
      </c>
      <c r="B873" s="355" t="s">
        <v>695</v>
      </c>
      <c r="C873" s="15" t="s">
        <v>473</v>
      </c>
      <c r="D873" s="176" t="s">
        <v>1197</v>
      </c>
      <c r="E873" s="33" t="s">
        <v>74</v>
      </c>
      <c r="F873" s="33" t="s">
        <v>691</v>
      </c>
      <c r="G873" s="33">
        <v>43880</v>
      </c>
      <c r="H873" s="33">
        <v>43999</v>
      </c>
      <c r="I873" s="40">
        <v>10773386.1629417</v>
      </c>
      <c r="J873" s="40">
        <v>0</v>
      </c>
      <c r="K873" s="40">
        <v>10773386.1629417</v>
      </c>
      <c r="L873" s="103"/>
      <c r="M873" s="353" t="s">
        <v>1491</v>
      </c>
      <c r="N873" s="356"/>
      <c r="O873" s="356"/>
      <c r="P873" s="356"/>
      <c r="Q873" s="257">
        <f>[1]KURUMLAR!K871/4</f>
        <v>2693346.540735425</v>
      </c>
      <c r="R873" s="103">
        <v>2693346.540735425</v>
      </c>
      <c r="S873" s="103">
        <v>2693346.540735425</v>
      </c>
      <c r="T873" s="103">
        <v>2693346.540735425</v>
      </c>
    </row>
    <row r="874" spans="1:22" s="12" customFormat="1" ht="69.75" customHeight="1">
      <c r="A874" s="157">
        <v>872</v>
      </c>
      <c r="B874" s="355" t="s">
        <v>695</v>
      </c>
      <c r="C874" s="16" t="s">
        <v>18</v>
      </c>
      <c r="D874" s="176" t="s">
        <v>1198</v>
      </c>
      <c r="E874" s="15" t="s">
        <v>74</v>
      </c>
      <c r="F874" s="33" t="s">
        <v>692</v>
      </c>
      <c r="G874" s="33">
        <v>43879</v>
      </c>
      <c r="H874" s="33">
        <v>44298</v>
      </c>
      <c r="I874" s="40">
        <f>5661876</f>
        <v>5661876</v>
      </c>
      <c r="J874" s="40">
        <v>0</v>
      </c>
      <c r="K874" s="40">
        <v>5661876</v>
      </c>
      <c r="L874" s="103"/>
      <c r="M874" s="353" t="s">
        <v>1491</v>
      </c>
      <c r="N874" s="356"/>
      <c r="O874" s="356"/>
      <c r="P874" s="356"/>
      <c r="Q874" s="257">
        <f>[1]KURUMLAR!K600/4</f>
        <v>1415469</v>
      </c>
      <c r="R874" s="103">
        <v>1415469</v>
      </c>
      <c r="S874" s="103">
        <v>1415469</v>
      </c>
      <c r="T874" s="103">
        <v>1415469</v>
      </c>
    </row>
    <row r="875" spans="1:22" s="12" customFormat="1" ht="69.75" customHeight="1">
      <c r="A875" s="154">
        <v>873</v>
      </c>
      <c r="B875" s="355" t="s">
        <v>695</v>
      </c>
      <c r="C875" s="16" t="s">
        <v>18</v>
      </c>
      <c r="D875" s="176" t="s">
        <v>1199</v>
      </c>
      <c r="E875" s="33" t="s">
        <v>74</v>
      </c>
      <c r="F875" s="33" t="s">
        <v>692</v>
      </c>
      <c r="G875" s="33">
        <v>43903</v>
      </c>
      <c r="H875" s="33">
        <v>44322</v>
      </c>
      <c r="I875" s="40">
        <v>1590050</v>
      </c>
      <c r="J875" s="40">
        <v>0</v>
      </c>
      <c r="K875" s="40">
        <v>1590050</v>
      </c>
      <c r="L875" s="103"/>
      <c r="M875" s="353" t="s">
        <v>1491</v>
      </c>
      <c r="N875" s="356"/>
      <c r="O875" s="356"/>
      <c r="P875" s="356"/>
      <c r="Q875" s="257">
        <f>[1]KURUMLAR!K601/4</f>
        <v>397512.5</v>
      </c>
      <c r="R875" s="103">
        <v>397512.5</v>
      </c>
      <c r="S875" s="103">
        <v>397512.5</v>
      </c>
      <c r="T875" s="103">
        <v>397512.5</v>
      </c>
    </row>
    <row r="876" spans="1:22" ht="47.1" customHeight="1">
      <c r="A876" s="357"/>
      <c r="B876" s="358" t="s">
        <v>681</v>
      </c>
      <c r="C876" s="359"/>
      <c r="D876" s="360"/>
      <c r="E876" s="361"/>
      <c r="F876" s="361"/>
      <c r="G876" s="359"/>
      <c r="H876" s="359"/>
      <c r="I876" s="362">
        <f>SUM(I3:I875)</f>
        <v>190708708975.96396</v>
      </c>
      <c r="J876" s="362">
        <f>SUM(J3:J875)</f>
        <v>55878534977.940063</v>
      </c>
      <c r="K876" s="362">
        <f>SUM(K3:K875)</f>
        <v>32468243340.861267</v>
      </c>
      <c r="L876" s="362">
        <f>SUM(L3:L875)</f>
        <v>129678562.38999999</v>
      </c>
      <c r="M876" s="363"/>
      <c r="N876" s="363"/>
      <c r="O876" s="363"/>
      <c r="P876" s="363"/>
      <c r="Q876" s="153" t="e">
        <f>SUM(Q3:Q875)</f>
        <v>#REF!</v>
      </c>
      <c r="R876" s="153">
        <f>SUM(R3:R875)</f>
        <v>8117060835.2153168</v>
      </c>
      <c r="S876" s="153">
        <f>SUM(S3:S875)</f>
        <v>8117060835.2153168</v>
      </c>
      <c r="T876" s="153">
        <f>SUM(T3:T875)</f>
        <v>8117060835.2153168</v>
      </c>
      <c r="V876" s="9"/>
    </row>
    <row r="877" spans="1:22" ht="47.1" customHeight="1">
      <c r="B877" s="364"/>
    </row>
    <row r="878" spans="1:22" ht="47.1" customHeight="1">
      <c r="B878" s="370"/>
      <c r="L878" s="371"/>
    </row>
    <row r="879" spans="1:22" ht="47.1" customHeight="1">
      <c r="A879" s="372"/>
      <c r="B879" s="373"/>
      <c r="C879" s="374"/>
      <c r="D879" s="375"/>
    </row>
    <row r="880" spans="1:22" ht="47.1" customHeight="1">
      <c r="A880" s="372"/>
      <c r="B880" s="373"/>
      <c r="C880" s="374"/>
      <c r="D880" s="375"/>
    </row>
    <row r="881" spans="1:4" ht="47.1" customHeight="1">
      <c r="A881" s="372"/>
      <c r="B881" s="373"/>
      <c r="C881" s="374"/>
      <c r="D881" s="375"/>
    </row>
    <row r="882" spans="1:4" ht="47.1" customHeight="1">
      <c r="A882" s="372"/>
      <c r="B882" s="373"/>
      <c r="C882" s="374"/>
      <c r="D882" s="375"/>
    </row>
    <row r="883" spans="1:4" ht="47.1" customHeight="1">
      <c r="A883" s="372"/>
      <c r="B883" s="373"/>
      <c r="C883" s="374"/>
      <c r="D883" s="375"/>
    </row>
    <row r="884" spans="1:4" ht="47.1" customHeight="1">
      <c r="A884" s="372"/>
      <c r="B884" s="373"/>
      <c r="C884" s="374"/>
      <c r="D884" s="375"/>
    </row>
    <row r="885" spans="1:4" ht="47.1" customHeight="1">
      <c r="A885" s="372"/>
      <c r="B885" s="373"/>
      <c r="C885" s="374"/>
      <c r="D885" s="375"/>
    </row>
    <row r="886" spans="1:4" ht="47.1" customHeight="1">
      <c r="A886" s="372"/>
      <c r="B886" s="373"/>
      <c r="C886" s="374"/>
      <c r="D886" s="375"/>
    </row>
    <row r="887" spans="1:4" ht="47.1" customHeight="1">
      <c r="A887" s="372"/>
      <c r="B887" s="373"/>
      <c r="C887" s="374"/>
      <c r="D887" s="375"/>
    </row>
    <row r="888" spans="1:4" ht="47.1" customHeight="1">
      <c r="A888" s="372"/>
      <c r="B888" s="373"/>
      <c r="C888" s="374"/>
      <c r="D888" s="375"/>
    </row>
    <row r="889" spans="1:4" ht="47.1" customHeight="1">
      <c r="A889" s="372"/>
      <c r="B889" s="373"/>
      <c r="C889" s="374"/>
      <c r="D889" s="375"/>
    </row>
    <row r="890" spans="1:4" ht="47.1" customHeight="1">
      <c r="A890" s="372"/>
      <c r="B890" s="373"/>
      <c r="C890" s="374"/>
      <c r="D890" s="375"/>
    </row>
    <row r="891" spans="1:4" ht="47.1" customHeight="1">
      <c r="A891" s="372"/>
      <c r="B891" s="373"/>
      <c r="C891" s="374"/>
      <c r="D891" s="375"/>
    </row>
    <row r="892" spans="1:4" ht="47.1" customHeight="1">
      <c r="A892" s="372"/>
      <c r="B892" s="373"/>
      <c r="C892" s="374"/>
      <c r="D892" s="375"/>
    </row>
    <row r="893" spans="1:4" ht="47.1" customHeight="1">
      <c r="A893" s="372"/>
      <c r="B893" s="373"/>
      <c r="C893" s="374"/>
      <c r="D893" s="375"/>
    </row>
    <row r="894" spans="1:4" ht="47.1" customHeight="1">
      <c r="A894" s="372"/>
      <c r="B894" s="373"/>
      <c r="C894" s="374"/>
      <c r="D894" s="375"/>
    </row>
    <row r="895" spans="1:4" ht="47.1" customHeight="1">
      <c r="A895" s="372"/>
      <c r="B895" s="373"/>
      <c r="C895" s="374"/>
      <c r="D895" s="375"/>
    </row>
    <row r="896" spans="1:4" ht="47.1" customHeight="1">
      <c r="A896" s="372"/>
      <c r="B896" s="373"/>
      <c r="C896" s="374"/>
      <c r="D896" s="375"/>
    </row>
    <row r="897" spans="1:4" ht="47.1" customHeight="1">
      <c r="A897" s="372"/>
      <c r="B897" s="373"/>
      <c r="C897" s="374"/>
      <c r="D897" s="375"/>
    </row>
    <row r="898" spans="1:4" ht="47.1" customHeight="1">
      <c r="A898" s="372"/>
      <c r="B898" s="373"/>
      <c r="C898" s="374"/>
      <c r="D898" s="375"/>
    </row>
    <row r="899" spans="1:4" ht="47.1" customHeight="1">
      <c r="A899" s="372"/>
      <c r="B899" s="373"/>
      <c r="C899" s="374"/>
      <c r="D899" s="375"/>
    </row>
    <row r="900" spans="1:4" ht="47.1" customHeight="1">
      <c r="A900" s="372"/>
      <c r="B900" s="373"/>
      <c r="C900" s="374"/>
      <c r="D900" s="375"/>
    </row>
    <row r="901" spans="1:4" ht="47.1" customHeight="1">
      <c r="A901" s="372"/>
      <c r="B901" s="373"/>
      <c r="C901" s="374"/>
      <c r="D901" s="375"/>
    </row>
    <row r="902" spans="1:4" ht="47.1" customHeight="1">
      <c r="A902" s="372"/>
      <c r="B902" s="373"/>
      <c r="C902" s="374"/>
      <c r="D902" s="375"/>
    </row>
    <row r="903" spans="1:4" ht="47.1" customHeight="1">
      <c r="A903" s="372"/>
      <c r="B903" s="373"/>
      <c r="C903" s="374"/>
      <c r="D903" s="375"/>
    </row>
    <row r="904" spans="1:4" ht="47.1" customHeight="1">
      <c r="A904" s="372"/>
      <c r="B904" s="373"/>
      <c r="C904" s="374"/>
      <c r="D904" s="375"/>
    </row>
    <row r="905" spans="1:4" ht="47.1" customHeight="1">
      <c r="A905" s="372"/>
      <c r="B905" s="373"/>
      <c r="C905" s="374"/>
      <c r="D905" s="375"/>
    </row>
    <row r="906" spans="1:4" ht="47.1" customHeight="1">
      <c r="A906" s="372"/>
      <c r="B906" s="373"/>
      <c r="C906" s="374"/>
      <c r="D906" s="375"/>
    </row>
    <row r="907" spans="1:4" ht="47.1" customHeight="1">
      <c r="A907" s="372"/>
      <c r="B907" s="373"/>
      <c r="C907" s="374"/>
      <c r="D907" s="375"/>
    </row>
    <row r="908" spans="1:4" ht="47.1" customHeight="1">
      <c r="A908" s="372"/>
      <c r="B908" s="373"/>
      <c r="C908" s="374"/>
      <c r="D908" s="375"/>
    </row>
    <row r="909" spans="1:4" ht="47.1" customHeight="1">
      <c r="A909" s="372"/>
      <c r="B909" s="373"/>
      <c r="C909" s="374"/>
      <c r="D909" s="375"/>
    </row>
    <row r="910" spans="1:4" ht="47.1" customHeight="1">
      <c r="A910" s="372"/>
      <c r="B910" s="373"/>
      <c r="C910" s="374"/>
      <c r="D910" s="375"/>
    </row>
    <row r="911" spans="1:4" ht="47.1" customHeight="1">
      <c r="A911" s="372"/>
      <c r="B911" s="373"/>
      <c r="C911" s="374"/>
      <c r="D911" s="375"/>
    </row>
    <row r="912" spans="1:4" ht="47.1" customHeight="1">
      <c r="A912" s="372"/>
      <c r="B912" s="373"/>
      <c r="C912" s="374"/>
      <c r="D912" s="375"/>
    </row>
    <row r="913" spans="1:4" ht="47.1" customHeight="1">
      <c r="A913" s="372"/>
      <c r="B913" s="373"/>
      <c r="C913" s="374"/>
      <c r="D913" s="375"/>
    </row>
    <row r="914" spans="1:4" ht="47.1" customHeight="1">
      <c r="A914" s="372"/>
      <c r="B914" s="373"/>
      <c r="C914" s="374"/>
      <c r="D914" s="375"/>
    </row>
    <row r="915" spans="1:4" ht="47.1" customHeight="1">
      <c r="A915" s="372"/>
      <c r="B915" s="373"/>
      <c r="C915" s="374"/>
      <c r="D915" s="375"/>
    </row>
    <row r="916" spans="1:4" ht="47.1" customHeight="1">
      <c r="A916" s="372"/>
      <c r="B916" s="373"/>
      <c r="C916" s="374"/>
      <c r="D916" s="375"/>
    </row>
    <row r="917" spans="1:4" ht="47.1" customHeight="1">
      <c r="A917" s="372"/>
      <c r="B917" s="373"/>
      <c r="C917" s="374"/>
      <c r="D917" s="375"/>
    </row>
    <row r="918" spans="1:4" ht="47.1" customHeight="1">
      <c r="A918" s="372"/>
      <c r="B918" s="373"/>
      <c r="C918" s="374"/>
      <c r="D918" s="375"/>
    </row>
    <row r="919" spans="1:4" ht="47.1" customHeight="1">
      <c r="A919" s="372"/>
      <c r="B919" s="373"/>
      <c r="C919" s="374"/>
      <c r="D919" s="375"/>
    </row>
    <row r="920" spans="1:4" ht="47.1" customHeight="1">
      <c r="A920" s="372"/>
      <c r="B920" s="373"/>
      <c r="C920" s="374"/>
      <c r="D920" s="375"/>
    </row>
    <row r="921" spans="1:4" ht="47.1" customHeight="1">
      <c r="A921" s="372"/>
      <c r="B921" s="373"/>
      <c r="C921" s="374"/>
      <c r="D921" s="375"/>
    </row>
    <row r="922" spans="1:4" ht="47.1" customHeight="1">
      <c r="A922" s="372"/>
      <c r="B922" s="373"/>
      <c r="C922" s="374"/>
      <c r="D922" s="375"/>
    </row>
    <row r="923" spans="1:4" ht="47.1" customHeight="1">
      <c r="A923" s="372"/>
      <c r="B923" s="373"/>
      <c r="C923" s="374"/>
      <c r="D923" s="375"/>
    </row>
    <row r="924" spans="1:4" ht="47.1" customHeight="1">
      <c r="A924" s="372"/>
      <c r="B924" s="373"/>
      <c r="C924" s="374"/>
      <c r="D924" s="375"/>
    </row>
    <row r="925" spans="1:4" ht="47.1" customHeight="1">
      <c r="A925" s="372"/>
      <c r="B925" s="373"/>
      <c r="C925" s="374"/>
      <c r="D925" s="375"/>
    </row>
    <row r="926" spans="1:4" ht="47.1" customHeight="1">
      <c r="A926" s="372"/>
      <c r="B926" s="373"/>
      <c r="C926" s="374"/>
      <c r="D926" s="375"/>
    </row>
    <row r="927" spans="1:4" ht="47.1" customHeight="1">
      <c r="A927" s="372"/>
      <c r="B927" s="373"/>
      <c r="C927" s="374"/>
      <c r="D927" s="375"/>
    </row>
    <row r="928" spans="1:4" ht="47.1" customHeight="1">
      <c r="A928" s="372"/>
      <c r="B928" s="373"/>
      <c r="C928" s="374"/>
      <c r="D928" s="375"/>
    </row>
    <row r="929" spans="1:4" ht="47.1" customHeight="1">
      <c r="A929" s="372"/>
      <c r="B929" s="373"/>
      <c r="C929" s="374"/>
      <c r="D929" s="375"/>
    </row>
    <row r="930" spans="1:4" ht="47.1" customHeight="1">
      <c r="A930" s="372"/>
      <c r="B930" s="373"/>
      <c r="C930" s="374"/>
      <c r="D930" s="375"/>
    </row>
    <row r="931" spans="1:4" ht="47.1" customHeight="1">
      <c r="A931" s="372"/>
      <c r="B931" s="373"/>
      <c r="C931" s="374"/>
      <c r="D931" s="375"/>
    </row>
    <row r="932" spans="1:4" ht="47.1" customHeight="1">
      <c r="A932" s="372"/>
      <c r="B932" s="373"/>
      <c r="C932" s="374"/>
      <c r="D932" s="375"/>
    </row>
    <row r="933" spans="1:4" ht="47.1" customHeight="1">
      <c r="A933" s="372"/>
      <c r="B933" s="373"/>
      <c r="C933" s="374"/>
      <c r="D933" s="375"/>
    </row>
    <row r="934" spans="1:4" ht="47.1" customHeight="1">
      <c r="A934" s="372"/>
      <c r="B934" s="373"/>
      <c r="C934" s="374"/>
      <c r="D934" s="375"/>
    </row>
    <row r="935" spans="1:4" ht="47.1" customHeight="1">
      <c r="A935" s="372"/>
      <c r="B935" s="373"/>
      <c r="C935" s="374"/>
      <c r="D935" s="375"/>
    </row>
    <row r="936" spans="1:4" ht="47.1" customHeight="1">
      <c r="A936" s="372"/>
      <c r="B936" s="373"/>
      <c r="C936" s="374"/>
      <c r="D936" s="375"/>
    </row>
    <row r="937" spans="1:4" ht="47.1" customHeight="1">
      <c r="A937" s="372"/>
      <c r="B937" s="373"/>
      <c r="C937" s="374"/>
      <c r="D937" s="375"/>
    </row>
    <row r="938" spans="1:4" ht="47.1" customHeight="1">
      <c r="A938" s="372"/>
      <c r="B938" s="373"/>
      <c r="C938" s="374"/>
      <c r="D938" s="375"/>
    </row>
    <row r="939" spans="1:4" ht="47.1" customHeight="1">
      <c r="A939" s="372"/>
      <c r="B939" s="373"/>
      <c r="C939" s="374"/>
      <c r="D939" s="375"/>
    </row>
    <row r="940" spans="1:4" ht="47.1" customHeight="1">
      <c r="A940" s="372"/>
      <c r="B940" s="373"/>
      <c r="C940" s="374"/>
      <c r="D940" s="375"/>
    </row>
    <row r="941" spans="1:4" ht="47.1" customHeight="1">
      <c r="A941" s="372"/>
      <c r="B941" s="373"/>
      <c r="C941" s="374"/>
      <c r="D941" s="375"/>
    </row>
    <row r="942" spans="1:4" ht="47.1" customHeight="1">
      <c r="A942" s="372"/>
      <c r="B942" s="373"/>
      <c r="C942" s="374"/>
      <c r="D942" s="375"/>
    </row>
    <row r="943" spans="1:4" ht="47.1" customHeight="1">
      <c r="A943" s="372"/>
      <c r="B943" s="373"/>
      <c r="C943" s="374"/>
      <c r="D943" s="375"/>
    </row>
    <row r="944" spans="1:4" ht="47.1" customHeight="1">
      <c r="A944" s="372"/>
      <c r="B944" s="373"/>
      <c r="C944" s="374"/>
      <c r="D944" s="375"/>
    </row>
    <row r="945" spans="1:4" ht="47.1" customHeight="1">
      <c r="A945" s="372"/>
      <c r="B945" s="373"/>
      <c r="C945" s="374"/>
      <c r="D945" s="375"/>
    </row>
    <row r="946" spans="1:4" ht="47.1" customHeight="1">
      <c r="A946" s="372"/>
      <c r="B946" s="373"/>
      <c r="C946" s="374"/>
      <c r="D946" s="375"/>
    </row>
    <row r="947" spans="1:4" ht="47.1" customHeight="1">
      <c r="A947" s="372"/>
      <c r="B947" s="373"/>
      <c r="C947" s="374"/>
      <c r="D947" s="375"/>
    </row>
    <row r="948" spans="1:4" ht="47.1" customHeight="1">
      <c r="A948" s="372"/>
      <c r="B948" s="373"/>
      <c r="C948" s="374"/>
      <c r="D948" s="375"/>
    </row>
    <row r="949" spans="1:4" ht="47.1" customHeight="1">
      <c r="A949" s="372"/>
      <c r="B949" s="373"/>
      <c r="C949" s="374"/>
      <c r="D949" s="375"/>
    </row>
    <row r="950" spans="1:4" ht="47.1" customHeight="1">
      <c r="A950" s="372"/>
      <c r="B950" s="373"/>
      <c r="C950" s="374"/>
      <c r="D950" s="375"/>
    </row>
    <row r="951" spans="1:4" ht="47.1" customHeight="1">
      <c r="A951" s="372"/>
      <c r="B951" s="373"/>
      <c r="C951" s="374"/>
      <c r="D951" s="375"/>
    </row>
    <row r="952" spans="1:4" ht="47.1" customHeight="1">
      <c r="A952" s="372"/>
      <c r="B952" s="373"/>
      <c r="C952" s="374"/>
      <c r="D952" s="375"/>
    </row>
    <row r="953" spans="1:4" ht="47.1" customHeight="1">
      <c r="A953" s="372"/>
      <c r="B953" s="373"/>
      <c r="C953" s="374"/>
      <c r="D953" s="375"/>
    </row>
    <row r="954" spans="1:4" ht="47.1" customHeight="1">
      <c r="A954" s="372"/>
      <c r="B954" s="373"/>
      <c r="C954" s="374"/>
      <c r="D954" s="375"/>
    </row>
    <row r="955" spans="1:4" ht="47.1" customHeight="1">
      <c r="A955" s="372"/>
      <c r="B955" s="373"/>
      <c r="C955" s="374"/>
      <c r="D955" s="375"/>
    </row>
    <row r="956" spans="1:4" ht="47.1" customHeight="1">
      <c r="A956" s="372"/>
      <c r="B956" s="373"/>
      <c r="C956" s="374"/>
      <c r="D956" s="375"/>
    </row>
    <row r="957" spans="1:4" ht="47.1" customHeight="1">
      <c r="A957" s="372"/>
      <c r="B957" s="373"/>
      <c r="C957" s="374"/>
      <c r="D957" s="375"/>
    </row>
    <row r="958" spans="1:4" ht="47.1" customHeight="1">
      <c r="A958" s="372"/>
      <c r="B958" s="373"/>
      <c r="C958" s="374"/>
      <c r="D958" s="375"/>
    </row>
    <row r="959" spans="1:4" ht="47.1" customHeight="1">
      <c r="A959" s="372"/>
      <c r="B959" s="373"/>
      <c r="C959" s="374"/>
      <c r="D959" s="375"/>
    </row>
    <row r="960" spans="1:4" ht="47.1" customHeight="1">
      <c r="A960" s="372"/>
      <c r="B960" s="373"/>
      <c r="C960" s="374"/>
      <c r="D960" s="375"/>
    </row>
    <row r="961" spans="1:4" ht="47.1" customHeight="1">
      <c r="A961" s="372"/>
      <c r="B961" s="373"/>
      <c r="C961" s="374"/>
      <c r="D961" s="375"/>
    </row>
    <row r="962" spans="1:4" ht="47.1" customHeight="1">
      <c r="A962" s="372"/>
      <c r="B962" s="373"/>
      <c r="C962" s="374"/>
      <c r="D962" s="375"/>
    </row>
    <row r="963" spans="1:4" ht="47.1" customHeight="1">
      <c r="A963" s="372"/>
      <c r="B963" s="373"/>
      <c r="C963" s="374"/>
      <c r="D963" s="375"/>
    </row>
    <row r="964" spans="1:4" ht="47.1" customHeight="1">
      <c r="A964" s="372"/>
      <c r="B964" s="373"/>
      <c r="C964" s="374"/>
      <c r="D964" s="375"/>
    </row>
    <row r="965" spans="1:4" ht="47.1" customHeight="1">
      <c r="A965" s="372"/>
      <c r="B965" s="373"/>
      <c r="C965" s="374"/>
      <c r="D965" s="375"/>
    </row>
    <row r="966" spans="1:4" ht="47.1" customHeight="1">
      <c r="A966" s="372"/>
      <c r="B966" s="373"/>
      <c r="C966" s="374"/>
      <c r="D966" s="375"/>
    </row>
    <row r="967" spans="1:4" ht="47.1" customHeight="1">
      <c r="A967" s="372"/>
      <c r="B967" s="373"/>
      <c r="C967" s="374"/>
      <c r="D967" s="375"/>
    </row>
    <row r="968" spans="1:4" ht="47.1" customHeight="1">
      <c r="A968" s="372"/>
      <c r="B968" s="373"/>
      <c r="C968" s="374"/>
      <c r="D968" s="375"/>
    </row>
    <row r="969" spans="1:4" ht="47.1" customHeight="1">
      <c r="A969" s="372"/>
      <c r="B969" s="373"/>
      <c r="C969" s="374"/>
      <c r="D969" s="375"/>
    </row>
    <row r="970" spans="1:4" ht="47.1" customHeight="1">
      <c r="A970" s="372"/>
      <c r="B970" s="373"/>
      <c r="C970" s="374"/>
      <c r="D970" s="375"/>
    </row>
    <row r="971" spans="1:4" ht="47.1" customHeight="1">
      <c r="A971" s="372"/>
      <c r="B971" s="373"/>
      <c r="C971" s="374"/>
      <c r="D971" s="375"/>
    </row>
    <row r="972" spans="1:4" ht="47.1" customHeight="1">
      <c r="A972" s="372"/>
      <c r="B972" s="373"/>
      <c r="C972" s="374"/>
      <c r="D972" s="375"/>
    </row>
    <row r="973" spans="1:4" ht="47.1" customHeight="1">
      <c r="A973" s="372"/>
      <c r="B973" s="373"/>
      <c r="C973" s="374"/>
      <c r="D973" s="375"/>
    </row>
    <row r="974" spans="1:4" ht="47.1" customHeight="1">
      <c r="A974" s="372"/>
      <c r="B974" s="373"/>
      <c r="C974" s="374"/>
      <c r="D974" s="375"/>
    </row>
    <row r="975" spans="1:4" ht="47.1" customHeight="1">
      <c r="A975" s="372"/>
      <c r="B975" s="373"/>
      <c r="C975" s="374"/>
      <c r="D975" s="375"/>
    </row>
    <row r="976" spans="1:4" ht="47.1" customHeight="1">
      <c r="A976" s="372"/>
      <c r="B976" s="373"/>
      <c r="C976" s="374"/>
      <c r="D976" s="375"/>
    </row>
    <row r="977" spans="1:4" ht="47.1" customHeight="1">
      <c r="A977" s="372"/>
      <c r="B977" s="373"/>
      <c r="C977" s="374"/>
      <c r="D977" s="375"/>
    </row>
    <row r="978" spans="1:4" ht="47.1" customHeight="1">
      <c r="A978" s="372"/>
      <c r="B978" s="373"/>
      <c r="C978" s="374"/>
      <c r="D978" s="375"/>
    </row>
    <row r="979" spans="1:4" ht="47.1" customHeight="1">
      <c r="A979" s="372"/>
      <c r="B979" s="373"/>
      <c r="C979" s="374"/>
      <c r="D979" s="375"/>
    </row>
    <row r="980" spans="1:4" ht="47.1" customHeight="1">
      <c r="A980" s="372"/>
      <c r="B980" s="373"/>
      <c r="C980" s="374"/>
      <c r="D980" s="375"/>
    </row>
    <row r="981" spans="1:4" ht="47.1" customHeight="1">
      <c r="A981" s="372"/>
      <c r="B981" s="373"/>
      <c r="C981" s="374"/>
      <c r="D981" s="375"/>
    </row>
    <row r="982" spans="1:4" ht="47.1" customHeight="1">
      <c r="A982" s="372"/>
      <c r="B982" s="373"/>
      <c r="C982" s="374"/>
      <c r="D982" s="375"/>
    </row>
    <row r="983" spans="1:4" ht="47.1" customHeight="1">
      <c r="A983" s="372"/>
      <c r="B983" s="373"/>
      <c r="C983" s="374"/>
      <c r="D983" s="375"/>
    </row>
    <row r="984" spans="1:4" ht="47.1" customHeight="1">
      <c r="A984" s="372"/>
      <c r="B984" s="373"/>
      <c r="C984" s="374"/>
      <c r="D984" s="375"/>
    </row>
    <row r="985" spans="1:4" ht="47.1" customHeight="1">
      <c r="A985" s="372"/>
      <c r="B985" s="373"/>
      <c r="C985" s="374"/>
      <c r="D985" s="375"/>
    </row>
    <row r="986" spans="1:4" ht="47.1" customHeight="1">
      <c r="A986" s="372"/>
      <c r="B986" s="373"/>
      <c r="C986" s="374"/>
      <c r="D986" s="375"/>
    </row>
    <row r="987" spans="1:4" ht="47.1" customHeight="1">
      <c r="A987" s="372"/>
      <c r="B987" s="373"/>
      <c r="C987" s="374"/>
      <c r="D987" s="375"/>
    </row>
    <row r="988" spans="1:4" ht="47.1" customHeight="1">
      <c r="A988" s="372"/>
      <c r="B988" s="373"/>
      <c r="C988" s="374"/>
      <c r="D988" s="375"/>
    </row>
    <row r="989" spans="1:4" ht="47.1" customHeight="1">
      <c r="A989" s="372"/>
      <c r="B989" s="373"/>
      <c r="C989" s="374"/>
      <c r="D989" s="375"/>
    </row>
    <row r="990" spans="1:4" ht="47.1" customHeight="1">
      <c r="A990" s="372"/>
      <c r="B990" s="373"/>
      <c r="C990" s="374"/>
      <c r="D990" s="375"/>
    </row>
    <row r="991" spans="1:4" ht="47.1" customHeight="1">
      <c r="A991" s="372"/>
      <c r="B991" s="373"/>
      <c r="C991" s="374"/>
      <c r="D991" s="375"/>
    </row>
    <row r="992" spans="1:4" ht="47.1" customHeight="1">
      <c r="A992" s="372"/>
      <c r="B992" s="373"/>
      <c r="C992" s="374"/>
      <c r="D992" s="375"/>
    </row>
    <row r="993" spans="1:4" ht="47.1" customHeight="1">
      <c r="A993" s="372"/>
      <c r="B993" s="373"/>
      <c r="C993" s="374"/>
      <c r="D993" s="375"/>
    </row>
    <row r="994" spans="1:4" ht="47.1" customHeight="1">
      <c r="A994" s="372"/>
      <c r="B994" s="373"/>
      <c r="C994" s="374"/>
      <c r="D994" s="375"/>
    </row>
    <row r="995" spans="1:4" ht="47.1" customHeight="1">
      <c r="A995" s="372"/>
      <c r="B995" s="373"/>
      <c r="C995" s="374"/>
      <c r="D995" s="375"/>
    </row>
    <row r="996" spans="1:4" ht="47.1" customHeight="1">
      <c r="A996" s="372"/>
      <c r="B996" s="373"/>
      <c r="C996" s="374"/>
      <c r="D996" s="375"/>
    </row>
    <row r="997" spans="1:4" ht="47.1" customHeight="1">
      <c r="A997" s="372"/>
      <c r="B997" s="373"/>
      <c r="C997" s="374"/>
      <c r="D997" s="375"/>
    </row>
    <row r="998" spans="1:4" ht="47.1" customHeight="1">
      <c r="A998" s="372"/>
      <c r="B998" s="373"/>
      <c r="C998" s="374"/>
      <c r="D998" s="375"/>
    </row>
    <row r="999" spans="1:4" ht="47.1" customHeight="1">
      <c r="A999" s="372"/>
      <c r="B999" s="373"/>
      <c r="C999" s="374"/>
      <c r="D999" s="375"/>
    </row>
    <row r="1000" spans="1:4" ht="47.1" customHeight="1">
      <c r="A1000" s="372"/>
      <c r="B1000" s="373"/>
      <c r="C1000" s="374"/>
      <c r="D1000" s="375"/>
    </row>
    <row r="1001" spans="1:4" ht="47.1" customHeight="1">
      <c r="A1001" s="372"/>
      <c r="B1001" s="373"/>
      <c r="C1001" s="374"/>
      <c r="D1001" s="375"/>
    </row>
    <row r="1002" spans="1:4" ht="47.1" customHeight="1">
      <c r="A1002" s="372"/>
      <c r="B1002" s="373"/>
      <c r="C1002" s="374"/>
      <c r="D1002" s="375"/>
    </row>
    <row r="1003" spans="1:4" ht="47.1" customHeight="1">
      <c r="A1003" s="372"/>
      <c r="B1003" s="373"/>
      <c r="C1003" s="374"/>
      <c r="D1003" s="375"/>
    </row>
    <row r="1004" spans="1:4" ht="47.1" customHeight="1">
      <c r="A1004" s="372"/>
      <c r="B1004" s="373"/>
      <c r="C1004" s="374"/>
      <c r="D1004" s="375"/>
    </row>
    <row r="1005" spans="1:4" ht="47.1" customHeight="1">
      <c r="A1005" s="372"/>
      <c r="B1005" s="373"/>
      <c r="C1005" s="374"/>
      <c r="D1005" s="375"/>
    </row>
    <row r="1006" spans="1:4" ht="47.1" customHeight="1">
      <c r="A1006" s="372"/>
      <c r="B1006" s="373"/>
      <c r="C1006" s="374"/>
      <c r="D1006" s="375"/>
    </row>
    <row r="1007" spans="1:4" ht="47.1" customHeight="1">
      <c r="A1007" s="372"/>
      <c r="B1007" s="373"/>
      <c r="C1007" s="374"/>
      <c r="D1007" s="375"/>
    </row>
    <row r="1008" spans="1:4" ht="47.1" customHeight="1">
      <c r="A1008" s="372"/>
      <c r="B1008" s="373"/>
      <c r="C1008" s="374"/>
      <c r="D1008" s="375"/>
    </row>
    <row r="1009" spans="1:4" ht="47.1" customHeight="1">
      <c r="A1009" s="372"/>
      <c r="B1009" s="373"/>
      <c r="C1009" s="374"/>
      <c r="D1009" s="375"/>
    </row>
    <row r="1010" spans="1:4" ht="47.1" customHeight="1">
      <c r="A1010" s="372"/>
      <c r="B1010" s="373"/>
      <c r="C1010" s="374"/>
      <c r="D1010" s="375"/>
    </row>
    <row r="1011" spans="1:4" ht="47.1" customHeight="1">
      <c r="A1011" s="372"/>
      <c r="B1011" s="373"/>
      <c r="C1011" s="374"/>
      <c r="D1011" s="375"/>
    </row>
    <row r="1012" spans="1:4" ht="47.1" customHeight="1">
      <c r="A1012" s="372"/>
      <c r="B1012" s="373"/>
      <c r="C1012" s="374"/>
      <c r="D1012" s="375"/>
    </row>
    <row r="1013" spans="1:4" ht="47.1" customHeight="1">
      <c r="A1013" s="372"/>
      <c r="B1013" s="373"/>
      <c r="C1013" s="374"/>
      <c r="D1013" s="375"/>
    </row>
    <row r="1014" spans="1:4" ht="47.1" customHeight="1">
      <c r="A1014" s="372"/>
      <c r="B1014" s="373"/>
      <c r="C1014" s="374"/>
      <c r="D1014" s="375"/>
    </row>
    <row r="1015" spans="1:4" ht="47.1" customHeight="1">
      <c r="A1015" s="372"/>
      <c r="B1015" s="373"/>
      <c r="C1015" s="374"/>
      <c r="D1015" s="375"/>
    </row>
    <row r="1016" spans="1:4" ht="47.1" customHeight="1">
      <c r="A1016" s="372"/>
      <c r="B1016" s="373"/>
      <c r="C1016" s="374"/>
      <c r="D1016" s="375"/>
    </row>
    <row r="1017" spans="1:4" ht="47.1" customHeight="1">
      <c r="A1017" s="372"/>
      <c r="B1017" s="373"/>
      <c r="C1017" s="374"/>
      <c r="D1017" s="375"/>
    </row>
    <row r="1018" spans="1:4" ht="47.1" customHeight="1">
      <c r="A1018" s="372"/>
      <c r="B1018" s="373"/>
      <c r="C1018" s="374"/>
      <c r="D1018" s="375"/>
    </row>
    <row r="1019" spans="1:4" ht="47.1" customHeight="1">
      <c r="A1019" s="372"/>
      <c r="B1019" s="373"/>
      <c r="C1019" s="374"/>
      <c r="D1019" s="375"/>
    </row>
    <row r="1020" spans="1:4" ht="47.1" customHeight="1">
      <c r="A1020" s="372"/>
      <c r="B1020" s="373"/>
      <c r="C1020" s="374"/>
      <c r="D1020" s="375"/>
    </row>
    <row r="1021" spans="1:4" ht="47.1" customHeight="1">
      <c r="A1021" s="372"/>
      <c r="B1021" s="373"/>
      <c r="C1021" s="374"/>
      <c r="D1021" s="375"/>
    </row>
    <row r="1022" spans="1:4" ht="47.1" customHeight="1">
      <c r="A1022" s="372"/>
      <c r="B1022" s="373"/>
      <c r="C1022" s="374"/>
      <c r="D1022" s="375"/>
    </row>
    <row r="1023" spans="1:4" ht="47.1" customHeight="1">
      <c r="A1023" s="372"/>
      <c r="B1023" s="373"/>
      <c r="C1023" s="374"/>
      <c r="D1023" s="375"/>
    </row>
    <row r="1024" spans="1:4" ht="47.1" customHeight="1">
      <c r="A1024" s="372"/>
      <c r="B1024" s="373"/>
      <c r="C1024" s="374"/>
      <c r="D1024" s="375"/>
    </row>
    <row r="1025" spans="1:4" ht="47.1" customHeight="1">
      <c r="A1025" s="372"/>
      <c r="B1025" s="373"/>
      <c r="C1025" s="374"/>
      <c r="D1025" s="375"/>
    </row>
    <row r="1026" spans="1:4" ht="47.1" customHeight="1">
      <c r="A1026" s="372"/>
      <c r="B1026" s="373"/>
      <c r="C1026" s="374"/>
      <c r="D1026" s="375"/>
    </row>
    <row r="1027" spans="1:4" ht="47.1" customHeight="1">
      <c r="A1027" s="372"/>
      <c r="B1027" s="373"/>
      <c r="C1027" s="374"/>
      <c r="D1027" s="375"/>
    </row>
    <row r="1028" spans="1:4" ht="47.1" customHeight="1">
      <c r="A1028" s="372"/>
      <c r="B1028" s="373"/>
      <c r="C1028" s="374"/>
      <c r="D1028" s="375"/>
    </row>
    <row r="1029" spans="1:4" ht="47.1" customHeight="1">
      <c r="A1029" s="372"/>
      <c r="B1029" s="373"/>
      <c r="C1029" s="374"/>
      <c r="D1029" s="375"/>
    </row>
    <row r="1030" spans="1:4" ht="47.1" customHeight="1">
      <c r="A1030" s="372"/>
      <c r="B1030" s="373"/>
      <c r="C1030" s="374"/>
      <c r="D1030" s="375"/>
    </row>
    <row r="1031" spans="1:4" ht="47.1" customHeight="1">
      <c r="A1031" s="372"/>
      <c r="B1031" s="373"/>
      <c r="C1031" s="374"/>
      <c r="D1031" s="375"/>
    </row>
    <row r="1032" spans="1:4" ht="47.1" customHeight="1">
      <c r="A1032" s="372"/>
      <c r="B1032" s="373"/>
      <c r="C1032" s="374"/>
      <c r="D1032" s="375"/>
    </row>
    <row r="1033" spans="1:4" ht="47.1" customHeight="1">
      <c r="A1033" s="372"/>
      <c r="B1033" s="373"/>
      <c r="C1033" s="374"/>
      <c r="D1033" s="375"/>
    </row>
    <row r="1034" spans="1:4" ht="47.1" customHeight="1">
      <c r="A1034" s="372"/>
      <c r="B1034" s="373"/>
      <c r="C1034" s="374"/>
      <c r="D1034" s="375"/>
    </row>
    <row r="1035" spans="1:4" ht="47.1" customHeight="1">
      <c r="A1035" s="372"/>
      <c r="B1035" s="373"/>
      <c r="C1035" s="374"/>
      <c r="D1035" s="375"/>
    </row>
    <row r="1036" spans="1:4" ht="47.1" customHeight="1">
      <c r="A1036" s="372"/>
      <c r="B1036" s="373"/>
      <c r="C1036" s="374"/>
      <c r="D1036" s="375"/>
    </row>
    <row r="1037" spans="1:4" ht="47.1" customHeight="1">
      <c r="A1037" s="372"/>
      <c r="B1037" s="373"/>
      <c r="C1037" s="374"/>
      <c r="D1037" s="375"/>
    </row>
    <row r="1038" spans="1:4" ht="47.1" customHeight="1">
      <c r="A1038" s="372"/>
      <c r="B1038" s="373"/>
      <c r="C1038" s="374"/>
      <c r="D1038" s="375"/>
    </row>
    <row r="1039" spans="1:4" ht="47.1" customHeight="1">
      <c r="A1039" s="372"/>
      <c r="B1039" s="373"/>
      <c r="C1039" s="374"/>
      <c r="D1039" s="375"/>
    </row>
    <row r="1040" spans="1:4" ht="47.1" customHeight="1">
      <c r="A1040" s="372"/>
      <c r="B1040" s="373"/>
      <c r="C1040" s="374"/>
      <c r="D1040" s="375"/>
    </row>
    <row r="1041" spans="1:4" ht="47.1" customHeight="1">
      <c r="A1041" s="372"/>
      <c r="B1041" s="373"/>
      <c r="C1041" s="374"/>
      <c r="D1041" s="375"/>
    </row>
    <row r="1042" spans="1:4" ht="47.1" customHeight="1">
      <c r="A1042" s="372"/>
      <c r="B1042" s="373"/>
      <c r="C1042" s="374"/>
      <c r="D1042" s="375"/>
    </row>
    <row r="1043" spans="1:4" ht="47.1" customHeight="1">
      <c r="A1043" s="372"/>
      <c r="B1043" s="373"/>
      <c r="C1043" s="374"/>
      <c r="D1043" s="375"/>
    </row>
    <row r="1044" spans="1:4" ht="47.1" customHeight="1">
      <c r="A1044" s="372"/>
      <c r="B1044" s="373"/>
      <c r="C1044" s="374"/>
      <c r="D1044" s="375"/>
    </row>
    <row r="1045" spans="1:4" ht="47.1" customHeight="1">
      <c r="A1045" s="372"/>
      <c r="B1045" s="373"/>
      <c r="C1045" s="374"/>
      <c r="D1045" s="375"/>
    </row>
    <row r="1046" spans="1:4" ht="47.1" customHeight="1">
      <c r="A1046" s="372"/>
      <c r="B1046" s="373"/>
      <c r="C1046" s="374"/>
      <c r="D1046" s="375"/>
    </row>
    <row r="1047" spans="1:4" ht="47.1" customHeight="1">
      <c r="A1047" s="372"/>
      <c r="B1047" s="373"/>
      <c r="C1047" s="374"/>
      <c r="D1047" s="375"/>
    </row>
    <row r="1048" spans="1:4" ht="47.1" customHeight="1">
      <c r="A1048" s="372"/>
      <c r="B1048" s="373"/>
      <c r="C1048" s="374"/>
      <c r="D1048" s="375"/>
    </row>
    <row r="1049" spans="1:4" ht="47.1" customHeight="1">
      <c r="A1049" s="372"/>
      <c r="B1049" s="373"/>
      <c r="C1049" s="374"/>
      <c r="D1049" s="375"/>
    </row>
    <row r="1050" spans="1:4" ht="47.1" customHeight="1">
      <c r="A1050" s="372"/>
      <c r="B1050" s="373"/>
      <c r="C1050" s="374"/>
      <c r="D1050" s="375"/>
    </row>
    <row r="1051" spans="1:4" ht="47.1" customHeight="1">
      <c r="A1051" s="372"/>
      <c r="B1051" s="373"/>
      <c r="C1051" s="374"/>
      <c r="D1051" s="375"/>
    </row>
    <row r="1052" spans="1:4" ht="47.1" customHeight="1">
      <c r="A1052" s="372"/>
      <c r="B1052" s="373"/>
      <c r="C1052" s="374"/>
      <c r="D1052" s="375"/>
    </row>
    <row r="1053" spans="1:4" ht="47.1" customHeight="1">
      <c r="A1053" s="372"/>
      <c r="B1053" s="373"/>
      <c r="C1053" s="374"/>
      <c r="D1053" s="375"/>
    </row>
    <row r="1054" spans="1:4" ht="47.1" customHeight="1">
      <c r="A1054" s="372"/>
      <c r="B1054" s="373"/>
      <c r="C1054" s="374"/>
      <c r="D1054" s="375"/>
    </row>
    <row r="1055" spans="1:4" ht="47.1" customHeight="1">
      <c r="A1055" s="372"/>
      <c r="B1055" s="373"/>
      <c r="C1055" s="374"/>
      <c r="D1055" s="375"/>
    </row>
    <row r="1056" spans="1:4" ht="47.1" customHeight="1">
      <c r="A1056" s="372"/>
      <c r="B1056" s="373"/>
      <c r="C1056" s="374"/>
      <c r="D1056" s="375"/>
    </row>
    <row r="1057" spans="1:4" ht="47.1" customHeight="1">
      <c r="A1057" s="372"/>
      <c r="B1057" s="373"/>
      <c r="C1057" s="374"/>
      <c r="D1057" s="375"/>
    </row>
    <row r="1058" spans="1:4" ht="47.1" customHeight="1">
      <c r="A1058" s="372"/>
      <c r="B1058" s="373"/>
      <c r="C1058" s="374"/>
      <c r="D1058" s="375"/>
    </row>
    <row r="1059" spans="1:4" ht="47.1" customHeight="1">
      <c r="A1059" s="372"/>
      <c r="B1059" s="373"/>
      <c r="C1059" s="374"/>
      <c r="D1059" s="375"/>
    </row>
    <row r="1060" spans="1:4" ht="47.1" customHeight="1">
      <c r="A1060" s="372"/>
      <c r="B1060" s="373"/>
      <c r="C1060" s="374"/>
      <c r="D1060" s="375"/>
    </row>
    <row r="1061" spans="1:4" ht="47.1" customHeight="1">
      <c r="A1061" s="372"/>
      <c r="B1061" s="373"/>
      <c r="C1061" s="374"/>
      <c r="D1061" s="375"/>
    </row>
    <row r="1062" spans="1:4" ht="47.1" customHeight="1">
      <c r="A1062" s="372"/>
      <c r="B1062" s="373"/>
      <c r="C1062" s="374"/>
      <c r="D1062" s="375"/>
    </row>
    <row r="1063" spans="1:4" ht="47.1" customHeight="1">
      <c r="A1063" s="372"/>
      <c r="B1063" s="373"/>
      <c r="C1063" s="374"/>
      <c r="D1063" s="375"/>
    </row>
    <row r="1064" spans="1:4" ht="47.1" customHeight="1">
      <c r="A1064" s="372"/>
      <c r="B1064" s="373"/>
      <c r="C1064" s="374"/>
      <c r="D1064" s="375"/>
    </row>
    <row r="1065" spans="1:4" ht="47.1" customHeight="1">
      <c r="A1065" s="372"/>
      <c r="B1065" s="373"/>
      <c r="C1065" s="374"/>
      <c r="D1065" s="375"/>
    </row>
    <row r="1066" spans="1:4" ht="47.1" customHeight="1">
      <c r="A1066" s="372"/>
      <c r="B1066" s="373"/>
      <c r="C1066" s="374"/>
      <c r="D1066" s="375"/>
    </row>
    <row r="1067" spans="1:4" ht="47.1" customHeight="1">
      <c r="A1067" s="372"/>
      <c r="B1067" s="373"/>
      <c r="C1067" s="374"/>
      <c r="D1067" s="375"/>
    </row>
    <row r="1068" spans="1:4" ht="47.1" customHeight="1">
      <c r="A1068" s="372"/>
      <c r="B1068" s="373"/>
      <c r="C1068" s="374"/>
      <c r="D1068" s="375"/>
    </row>
    <row r="1069" spans="1:4" ht="47.1" customHeight="1">
      <c r="A1069" s="372"/>
      <c r="B1069" s="373"/>
      <c r="C1069" s="374"/>
      <c r="D1069" s="375"/>
    </row>
    <row r="1070" spans="1:4" ht="47.1" customHeight="1">
      <c r="A1070" s="372"/>
      <c r="B1070" s="373"/>
      <c r="C1070" s="374"/>
      <c r="D1070" s="375"/>
    </row>
    <row r="1071" spans="1:4" ht="47.1" customHeight="1">
      <c r="A1071" s="372"/>
      <c r="B1071" s="373"/>
      <c r="C1071" s="374"/>
      <c r="D1071" s="375"/>
    </row>
    <row r="1072" spans="1:4" ht="47.1" customHeight="1">
      <c r="A1072" s="372"/>
      <c r="B1072" s="373"/>
      <c r="C1072" s="374"/>
      <c r="D1072" s="375"/>
    </row>
    <row r="1073" spans="1:4" ht="47.1" customHeight="1">
      <c r="A1073" s="372"/>
      <c r="B1073" s="373"/>
      <c r="C1073" s="374"/>
      <c r="D1073" s="375"/>
    </row>
    <row r="1074" spans="1:4" ht="47.1" customHeight="1">
      <c r="A1074" s="372"/>
      <c r="B1074" s="373"/>
      <c r="C1074" s="374"/>
      <c r="D1074" s="375"/>
    </row>
    <row r="1075" spans="1:4" ht="47.1" customHeight="1">
      <c r="A1075" s="372"/>
      <c r="B1075" s="373"/>
      <c r="C1075" s="374"/>
      <c r="D1075" s="375"/>
    </row>
    <row r="1076" spans="1:4" ht="47.1" customHeight="1">
      <c r="A1076" s="372"/>
      <c r="B1076" s="373"/>
      <c r="C1076" s="374"/>
      <c r="D1076" s="375"/>
    </row>
    <row r="1077" spans="1:4" ht="47.1" customHeight="1">
      <c r="A1077" s="372"/>
      <c r="B1077" s="373"/>
      <c r="C1077" s="374"/>
      <c r="D1077" s="375"/>
    </row>
    <row r="1078" spans="1:4" ht="47.1" customHeight="1">
      <c r="A1078" s="372"/>
      <c r="B1078" s="373"/>
      <c r="C1078" s="374"/>
      <c r="D1078" s="375"/>
    </row>
    <row r="1079" spans="1:4" ht="47.1" customHeight="1">
      <c r="A1079" s="372"/>
      <c r="B1079" s="373"/>
      <c r="C1079" s="374"/>
      <c r="D1079" s="375"/>
    </row>
    <row r="1080" spans="1:4" ht="47.1" customHeight="1">
      <c r="A1080" s="372"/>
      <c r="B1080" s="373"/>
      <c r="C1080" s="374"/>
      <c r="D1080" s="375"/>
    </row>
    <row r="1081" spans="1:4" ht="47.1" customHeight="1">
      <c r="A1081" s="372"/>
      <c r="B1081" s="373"/>
      <c r="C1081" s="374"/>
      <c r="D1081" s="375"/>
    </row>
    <row r="1082" spans="1:4" ht="47.1" customHeight="1">
      <c r="A1082" s="372"/>
      <c r="B1082" s="373"/>
      <c r="C1082" s="374"/>
      <c r="D1082" s="375"/>
    </row>
    <row r="1083" spans="1:4" ht="47.1" customHeight="1">
      <c r="A1083" s="372"/>
      <c r="B1083" s="373"/>
      <c r="C1083" s="374"/>
      <c r="D1083" s="375"/>
    </row>
    <row r="1084" spans="1:4" ht="47.1" customHeight="1">
      <c r="A1084" s="372"/>
      <c r="B1084" s="373"/>
      <c r="C1084" s="374"/>
      <c r="D1084" s="375"/>
    </row>
    <row r="1085" spans="1:4" ht="47.1" customHeight="1">
      <c r="A1085" s="372"/>
      <c r="B1085" s="373"/>
      <c r="C1085" s="374"/>
      <c r="D1085" s="375"/>
    </row>
    <row r="1086" spans="1:4" ht="47.1" customHeight="1">
      <c r="A1086" s="372"/>
      <c r="B1086" s="373"/>
      <c r="C1086" s="374"/>
      <c r="D1086" s="375"/>
    </row>
    <row r="1087" spans="1:4" ht="47.1" customHeight="1">
      <c r="A1087" s="372"/>
      <c r="B1087" s="373"/>
      <c r="C1087" s="374"/>
      <c r="D1087" s="375"/>
    </row>
    <row r="1088" spans="1:4" ht="47.1" customHeight="1">
      <c r="A1088" s="372"/>
      <c r="B1088" s="373"/>
      <c r="C1088" s="374"/>
      <c r="D1088" s="375"/>
    </row>
    <row r="1089" spans="1:4" ht="47.1" customHeight="1">
      <c r="A1089" s="372"/>
      <c r="B1089" s="373"/>
      <c r="C1089" s="374"/>
      <c r="D1089" s="375"/>
    </row>
    <row r="1090" spans="1:4" ht="47.1" customHeight="1">
      <c r="A1090" s="372"/>
      <c r="B1090" s="373"/>
      <c r="C1090" s="374"/>
      <c r="D1090" s="375"/>
    </row>
    <row r="1091" spans="1:4" ht="47.1" customHeight="1">
      <c r="A1091" s="372"/>
      <c r="B1091" s="373"/>
      <c r="C1091" s="374"/>
      <c r="D1091" s="375"/>
    </row>
    <row r="1092" spans="1:4" ht="47.1" customHeight="1">
      <c r="A1092" s="372"/>
      <c r="B1092" s="373"/>
      <c r="C1092" s="374"/>
      <c r="D1092" s="375"/>
    </row>
    <row r="1093" spans="1:4" ht="47.1" customHeight="1">
      <c r="A1093" s="372"/>
      <c r="B1093" s="373"/>
      <c r="C1093" s="374"/>
      <c r="D1093" s="375"/>
    </row>
    <row r="1094" spans="1:4" ht="47.1" customHeight="1">
      <c r="A1094" s="372"/>
      <c r="B1094" s="373"/>
      <c r="C1094" s="374"/>
      <c r="D1094" s="375"/>
    </row>
    <row r="1095" spans="1:4" ht="47.1" customHeight="1">
      <c r="A1095" s="372"/>
      <c r="B1095" s="373"/>
      <c r="C1095" s="374"/>
      <c r="D1095" s="375"/>
    </row>
    <row r="1096" spans="1:4" ht="47.1" customHeight="1">
      <c r="A1096" s="372"/>
      <c r="B1096" s="373"/>
      <c r="C1096" s="374"/>
      <c r="D1096" s="375"/>
    </row>
    <row r="1097" spans="1:4" ht="47.1" customHeight="1">
      <c r="A1097" s="372"/>
      <c r="B1097" s="373"/>
      <c r="C1097" s="374"/>
      <c r="D1097" s="375"/>
    </row>
    <row r="1098" spans="1:4" ht="47.1" customHeight="1">
      <c r="A1098" s="372"/>
      <c r="B1098" s="373"/>
      <c r="C1098" s="374"/>
      <c r="D1098" s="375"/>
    </row>
    <row r="1099" spans="1:4" ht="47.1" customHeight="1">
      <c r="A1099" s="372"/>
      <c r="B1099" s="373"/>
      <c r="C1099" s="374"/>
      <c r="D1099" s="375"/>
    </row>
    <row r="1100" spans="1:4" ht="47.1" customHeight="1">
      <c r="A1100" s="372"/>
      <c r="B1100" s="373"/>
      <c r="C1100" s="374"/>
      <c r="D1100" s="375"/>
    </row>
    <row r="1101" spans="1:4" ht="47.1" customHeight="1">
      <c r="A1101" s="372"/>
      <c r="B1101" s="373"/>
      <c r="C1101" s="374"/>
      <c r="D1101" s="375"/>
    </row>
    <row r="1102" spans="1:4" ht="47.1" customHeight="1">
      <c r="A1102" s="372"/>
      <c r="B1102" s="373"/>
      <c r="C1102" s="374"/>
      <c r="D1102" s="375"/>
    </row>
    <row r="1103" spans="1:4" ht="47.1" customHeight="1">
      <c r="A1103" s="372"/>
      <c r="B1103" s="373"/>
      <c r="C1103" s="374"/>
      <c r="D1103" s="375"/>
    </row>
    <row r="1104" spans="1:4" ht="47.1" customHeight="1">
      <c r="A1104" s="372"/>
      <c r="B1104" s="373"/>
      <c r="C1104" s="374"/>
      <c r="D1104" s="375"/>
    </row>
    <row r="1105" spans="1:4" ht="47.1" customHeight="1">
      <c r="A1105" s="372"/>
      <c r="B1105" s="373"/>
      <c r="C1105" s="374"/>
      <c r="D1105" s="375"/>
    </row>
    <row r="1106" spans="1:4" ht="47.1" customHeight="1">
      <c r="A1106" s="372"/>
      <c r="B1106" s="373"/>
      <c r="C1106" s="374"/>
      <c r="D1106" s="375"/>
    </row>
    <row r="1107" spans="1:4" ht="47.1" customHeight="1">
      <c r="A1107" s="372"/>
      <c r="B1107" s="373"/>
      <c r="C1107" s="374"/>
      <c r="D1107" s="375"/>
    </row>
    <row r="1108" spans="1:4" ht="47.1" customHeight="1">
      <c r="A1108" s="372"/>
      <c r="B1108" s="373"/>
      <c r="C1108" s="374"/>
      <c r="D1108" s="375"/>
    </row>
    <row r="1109" spans="1:4" ht="47.1" customHeight="1">
      <c r="A1109" s="372"/>
      <c r="B1109" s="373"/>
      <c r="C1109" s="374"/>
      <c r="D1109" s="375"/>
    </row>
    <row r="1110" spans="1:4" ht="47.1" customHeight="1">
      <c r="A1110" s="372"/>
      <c r="B1110" s="373"/>
      <c r="C1110" s="374"/>
      <c r="D1110" s="375"/>
    </row>
    <row r="1111" spans="1:4" ht="47.1" customHeight="1">
      <c r="A1111" s="372"/>
      <c r="B1111" s="373"/>
      <c r="C1111" s="374"/>
      <c r="D1111" s="375"/>
    </row>
    <row r="1112" spans="1:4" ht="47.1" customHeight="1">
      <c r="A1112" s="372"/>
      <c r="B1112" s="373"/>
      <c r="C1112" s="374"/>
      <c r="D1112" s="375"/>
    </row>
    <row r="1113" spans="1:4" ht="47.1" customHeight="1">
      <c r="A1113" s="372"/>
      <c r="B1113" s="373"/>
      <c r="C1113" s="374"/>
      <c r="D1113" s="375"/>
    </row>
    <row r="1114" spans="1:4" ht="47.1" customHeight="1">
      <c r="A1114" s="372"/>
      <c r="B1114" s="373"/>
      <c r="C1114" s="374"/>
      <c r="D1114" s="375"/>
    </row>
    <row r="1115" spans="1:4" ht="47.1" customHeight="1">
      <c r="A1115" s="372"/>
      <c r="B1115" s="373"/>
      <c r="C1115" s="374"/>
      <c r="D1115" s="375"/>
    </row>
    <row r="1116" spans="1:4" ht="47.1" customHeight="1">
      <c r="A1116" s="372"/>
      <c r="B1116" s="373"/>
      <c r="C1116" s="374"/>
      <c r="D1116" s="375"/>
    </row>
    <row r="1117" spans="1:4" ht="47.1" customHeight="1">
      <c r="A1117" s="372"/>
      <c r="B1117" s="373"/>
      <c r="C1117" s="374"/>
      <c r="D1117" s="375"/>
    </row>
    <row r="1118" spans="1:4" ht="47.1" customHeight="1">
      <c r="A1118" s="372"/>
      <c r="B1118" s="373"/>
      <c r="C1118" s="374"/>
      <c r="D1118" s="375"/>
    </row>
    <row r="1119" spans="1:4" ht="47.1" customHeight="1">
      <c r="A1119" s="372"/>
      <c r="B1119" s="373"/>
      <c r="C1119" s="374"/>
      <c r="D1119" s="375"/>
    </row>
    <row r="1120" spans="1:4" ht="47.1" customHeight="1">
      <c r="A1120" s="372"/>
      <c r="B1120" s="373"/>
      <c r="C1120" s="374"/>
      <c r="D1120" s="375"/>
    </row>
    <row r="1121" spans="1:4" ht="47.1" customHeight="1">
      <c r="A1121" s="372"/>
      <c r="B1121" s="373"/>
      <c r="C1121" s="374"/>
      <c r="D1121" s="375"/>
    </row>
    <row r="1122" spans="1:4" ht="47.1" customHeight="1">
      <c r="A1122" s="372"/>
      <c r="B1122" s="373"/>
      <c r="C1122" s="374"/>
      <c r="D1122" s="375"/>
    </row>
    <row r="1123" spans="1:4" ht="47.1" customHeight="1">
      <c r="A1123" s="372"/>
      <c r="B1123" s="373"/>
      <c r="C1123" s="374"/>
      <c r="D1123" s="375"/>
    </row>
    <row r="1124" spans="1:4" ht="47.1" customHeight="1">
      <c r="A1124" s="372"/>
      <c r="B1124" s="373"/>
      <c r="C1124" s="374"/>
      <c r="D1124" s="375"/>
    </row>
    <row r="1125" spans="1:4" ht="47.1" customHeight="1">
      <c r="A1125" s="372"/>
      <c r="B1125" s="373"/>
      <c r="C1125" s="374"/>
      <c r="D1125" s="375"/>
    </row>
    <row r="1126" spans="1:4" ht="47.1" customHeight="1">
      <c r="A1126" s="372"/>
      <c r="B1126" s="373"/>
      <c r="C1126" s="374"/>
      <c r="D1126" s="375"/>
    </row>
    <row r="1127" spans="1:4" ht="47.1" customHeight="1">
      <c r="A1127" s="372"/>
      <c r="B1127" s="373"/>
      <c r="C1127" s="374"/>
      <c r="D1127" s="375"/>
    </row>
    <row r="1128" spans="1:4" ht="47.1" customHeight="1">
      <c r="A1128" s="372"/>
      <c r="B1128" s="373"/>
      <c r="C1128" s="374"/>
      <c r="D1128" s="375"/>
    </row>
    <row r="1129" spans="1:4" ht="47.1" customHeight="1">
      <c r="A1129" s="372"/>
      <c r="B1129" s="373"/>
      <c r="C1129" s="374"/>
      <c r="D1129" s="375"/>
    </row>
    <row r="1130" spans="1:4" ht="47.1" customHeight="1">
      <c r="A1130" s="372"/>
      <c r="B1130" s="373"/>
      <c r="C1130" s="374"/>
      <c r="D1130" s="375"/>
    </row>
    <row r="1131" spans="1:4" ht="47.1" customHeight="1">
      <c r="A1131" s="372"/>
      <c r="B1131" s="373"/>
      <c r="C1131" s="374"/>
      <c r="D1131" s="375"/>
    </row>
    <row r="1132" spans="1:4" ht="47.1" customHeight="1">
      <c r="A1132" s="372"/>
      <c r="B1132" s="373"/>
      <c r="C1132" s="374"/>
      <c r="D1132" s="375"/>
    </row>
    <row r="1133" spans="1:4" ht="47.1" customHeight="1">
      <c r="A1133" s="372"/>
      <c r="B1133" s="373"/>
      <c r="C1133" s="374"/>
      <c r="D1133" s="375"/>
    </row>
    <row r="1134" spans="1:4" ht="47.1" customHeight="1">
      <c r="A1134" s="372"/>
      <c r="B1134" s="373"/>
      <c r="C1134" s="374"/>
      <c r="D1134" s="375"/>
    </row>
    <row r="1135" spans="1:4" ht="47.1" customHeight="1">
      <c r="A1135" s="372"/>
      <c r="B1135" s="373"/>
      <c r="C1135" s="374"/>
      <c r="D1135" s="375"/>
    </row>
    <row r="1136" spans="1:4" ht="47.1" customHeight="1">
      <c r="A1136" s="372"/>
      <c r="B1136" s="373"/>
      <c r="C1136" s="374"/>
      <c r="D1136" s="375"/>
    </row>
    <row r="1137" spans="1:4" ht="47.1" customHeight="1">
      <c r="A1137" s="372"/>
      <c r="B1137" s="373"/>
      <c r="C1137" s="374"/>
      <c r="D1137" s="375"/>
    </row>
    <row r="1138" spans="1:4" ht="47.1" customHeight="1">
      <c r="A1138" s="372"/>
      <c r="B1138" s="373"/>
      <c r="C1138" s="374"/>
      <c r="D1138" s="375"/>
    </row>
    <row r="1139" spans="1:4" ht="47.1" customHeight="1">
      <c r="A1139" s="372"/>
      <c r="B1139" s="373"/>
      <c r="C1139" s="374"/>
      <c r="D1139" s="375"/>
    </row>
    <row r="1140" spans="1:4" ht="47.1" customHeight="1">
      <c r="A1140" s="372"/>
      <c r="B1140" s="373"/>
      <c r="C1140" s="374"/>
      <c r="D1140" s="375"/>
    </row>
    <row r="1141" spans="1:4" ht="47.1" customHeight="1">
      <c r="A1141" s="372"/>
      <c r="B1141" s="373"/>
      <c r="C1141" s="374"/>
      <c r="D1141" s="375"/>
    </row>
    <row r="1142" spans="1:4" ht="47.1" customHeight="1">
      <c r="A1142" s="372"/>
      <c r="B1142" s="373"/>
      <c r="C1142" s="374"/>
      <c r="D1142" s="375"/>
    </row>
    <row r="1143" spans="1:4" ht="47.1" customHeight="1">
      <c r="A1143" s="372"/>
      <c r="B1143" s="373"/>
      <c r="C1143" s="374"/>
      <c r="D1143" s="375"/>
    </row>
    <row r="1144" spans="1:4" ht="47.1" customHeight="1">
      <c r="A1144" s="372"/>
      <c r="B1144" s="373"/>
      <c r="C1144" s="374"/>
      <c r="D1144" s="375"/>
    </row>
    <row r="1145" spans="1:4" ht="47.1" customHeight="1">
      <c r="A1145" s="372"/>
      <c r="B1145" s="373"/>
      <c r="C1145" s="374"/>
      <c r="D1145" s="375"/>
    </row>
    <row r="1146" spans="1:4" ht="47.1" customHeight="1">
      <c r="A1146" s="372"/>
      <c r="B1146" s="373"/>
      <c r="C1146" s="374"/>
      <c r="D1146" s="375"/>
    </row>
    <row r="1147" spans="1:4" ht="47.1" customHeight="1">
      <c r="A1147" s="372"/>
      <c r="B1147" s="373"/>
      <c r="C1147" s="374"/>
      <c r="D1147" s="375"/>
    </row>
    <row r="1148" spans="1:4" ht="47.1" customHeight="1">
      <c r="A1148" s="372"/>
      <c r="B1148" s="373"/>
      <c r="C1148" s="374"/>
      <c r="D1148" s="375"/>
    </row>
    <row r="1149" spans="1:4" ht="47.1" customHeight="1">
      <c r="A1149" s="372"/>
      <c r="B1149" s="373"/>
      <c r="C1149" s="374"/>
      <c r="D1149" s="375"/>
    </row>
    <row r="1150" spans="1:4" ht="47.1" customHeight="1">
      <c r="A1150" s="372"/>
      <c r="B1150" s="373"/>
      <c r="C1150" s="374"/>
      <c r="D1150" s="375"/>
    </row>
    <row r="1151" spans="1:4" ht="47.1" customHeight="1">
      <c r="A1151" s="372"/>
      <c r="B1151" s="373"/>
      <c r="C1151" s="374"/>
      <c r="D1151" s="375"/>
    </row>
    <row r="1152" spans="1:4" ht="47.1" customHeight="1">
      <c r="A1152" s="372"/>
      <c r="B1152" s="373"/>
      <c r="C1152" s="374"/>
      <c r="D1152" s="375"/>
    </row>
    <row r="1153" spans="1:4" ht="47.1" customHeight="1">
      <c r="A1153" s="372"/>
      <c r="B1153" s="373"/>
      <c r="C1153" s="374"/>
      <c r="D1153" s="375"/>
    </row>
    <row r="1154" spans="1:4" ht="47.1" customHeight="1">
      <c r="A1154" s="372"/>
      <c r="B1154" s="373"/>
      <c r="C1154" s="374"/>
      <c r="D1154" s="375"/>
    </row>
    <row r="1155" spans="1:4" ht="47.1" customHeight="1">
      <c r="A1155" s="372"/>
      <c r="B1155" s="373"/>
      <c r="C1155" s="374"/>
      <c r="D1155" s="375"/>
    </row>
    <row r="1156" spans="1:4" ht="47.1" customHeight="1">
      <c r="A1156" s="372"/>
      <c r="B1156" s="373"/>
      <c r="C1156" s="374"/>
      <c r="D1156" s="375"/>
    </row>
    <row r="1157" spans="1:4" ht="47.1" customHeight="1">
      <c r="A1157" s="372"/>
      <c r="B1157" s="373"/>
      <c r="C1157" s="374"/>
      <c r="D1157" s="375"/>
    </row>
    <row r="1158" spans="1:4" ht="47.1" customHeight="1">
      <c r="A1158" s="372"/>
      <c r="B1158" s="373"/>
      <c r="C1158" s="374"/>
      <c r="D1158" s="375"/>
    </row>
    <row r="1159" spans="1:4" ht="47.1" customHeight="1">
      <c r="A1159" s="372"/>
      <c r="B1159" s="373"/>
      <c r="C1159" s="374"/>
      <c r="D1159" s="375"/>
    </row>
    <row r="1160" spans="1:4" ht="47.1" customHeight="1">
      <c r="A1160" s="372"/>
      <c r="B1160" s="373"/>
      <c r="C1160" s="374"/>
      <c r="D1160" s="375"/>
    </row>
    <row r="1161" spans="1:4" ht="47.1" customHeight="1">
      <c r="A1161" s="372"/>
      <c r="B1161" s="373"/>
      <c r="C1161" s="374"/>
      <c r="D1161" s="375"/>
    </row>
    <row r="1162" spans="1:4" ht="47.1" customHeight="1">
      <c r="A1162" s="372"/>
      <c r="B1162" s="373"/>
      <c r="C1162" s="374"/>
      <c r="D1162" s="375"/>
    </row>
    <row r="1163" spans="1:4" ht="47.1" customHeight="1">
      <c r="A1163" s="372"/>
      <c r="B1163" s="373"/>
      <c r="C1163" s="374"/>
      <c r="D1163" s="375"/>
    </row>
    <row r="1164" spans="1:4" ht="47.1" customHeight="1">
      <c r="A1164" s="372"/>
      <c r="B1164" s="373"/>
      <c r="C1164" s="374"/>
      <c r="D1164" s="375"/>
    </row>
    <row r="1165" spans="1:4" ht="47.1" customHeight="1">
      <c r="A1165" s="372"/>
      <c r="B1165" s="373"/>
      <c r="C1165" s="374"/>
      <c r="D1165" s="375"/>
    </row>
    <row r="1166" spans="1:4" ht="47.1" customHeight="1">
      <c r="A1166" s="372"/>
      <c r="B1166" s="373"/>
      <c r="C1166" s="374"/>
      <c r="D1166" s="375"/>
    </row>
    <row r="1167" spans="1:4" ht="47.1" customHeight="1">
      <c r="A1167" s="372"/>
      <c r="B1167" s="373"/>
      <c r="C1167" s="374"/>
      <c r="D1167" s="375"/>
    </row>
    <row r="1168" spans="1:4" ht="47.1" customHeight="1">
      <c r="A1168" s="372"/>
      <c r="B1168" s="373"/>
      <c r="C1168" s="374"/>
      <c r="D1168" s="375"/>
    </row>
    <row r="1169" spans="1:4" ht="47.1" customHeight="1">
      <c r="A1169" s="372"/>
      <c r="B1169" s="373"/>
      <c r="C1169" s="374"/>
      <c r="D1169" s="375"/>
    </row>
    <row r="1170" spans="1:4" ht="47.1" customHeight="1">
      <c r="A1170" s="372"/>
      <c r="B1170" s="373"/>
      <c r="C1170" s="374"/>
      <c r="D1170" s="375"/>
    </row>
    <row r="1171" spans="1:4" ht="47.1" customHeight="1">
      <c r="A1171" s="372"/>
      <c r="B1171" s="373"/>
      <c r="C1171" s="374"/>
      <c r="D1171" s="375"/>
    </row>
    <row r="1172" spans="1:4" ht="47.1" customHeight="1">
      <c r="A1172" s="372"/>
      <c r="B1172" s="373"/>
      <c r="C1172" s="374"/>
      <c r="D1172" s="375"/>
    </row>
    <row r="1173" spans="1:4" ht="47.1" customHeight="1">
      <c r="A1173" s="372"/>
      <c r="B1173" s="373"/>
      <c r="C1173" s="374"/>
      <c r="D1173" s="375"/>
    </row>
    <row r="1174" spans="1:4" ht="47.1" customHeight="1">
      <c r="A1174" s="372"/>
      <c r="B1174" s="373"/>
      <c r="C1174" s="374"/>
      <c r="D1174" s="375"/>
    </row>
    <row r="1175" spans="1:4" ht="47.1" customHeight="1">
      <c r="A1175" s="372"/>
      <c r="B1175" s="373"/>
      <c r="C1175" s="374"/>
      <c r="D1175" s="375"/>
    </row>
    <row r="1176" spans="1:4" ht="47.1" customHeight="1">
      <c r="A1176" s="372"/>
      <c r="B1176" s="373"/>
      <c r="C1176" s="374"/>
      <c r="D1176" s="375"/>
    </row>
    <row r="1177" spans="1:4" ht="47.1" customHeight="1">
      <c r="A1177" s="372"/>
      <c r="B1177" s="373"/>
      <c r="C1177" s="374"/>
      <c r="D1177" s="375"/>
    </row>
    <row r="1178" spans="1:4" ht="47.1" customHeight="1">
      <c r="A1178" s="372"/>
      <c r="B1178" s="373"/>
      <c r="C1178" s="374"/>
      <c r="D1178" s="375"/>
    </row>
    <row r="1179" spans="1:4" ht="47.1" customHeight="1">
      <c r="A1179" s="372"/>
      <c r="B1179" s="373"/>
      <c r="C1179" s="374"/>
      <c r="D1179" s="375"/>
    </row>
    <row r="1180" spans="1:4" ht="47.1" customHeight="1">
      <c r="A1180" s="372"/>
      <c r="B1180" s="373"/>
      <c r="C1180" s="374"/>
      <c r="D1180" s="375"/>
    </row>
    <row r="1181" spans="1:4" ht="47.1" customHeight="1">
      <c r="A1181" s="372"/>
      <c r="B1181" s="373"/>
      <c r="C1181" s="374"/>
      <c r="D1181" s="375"/>
    </row>
    <row r="1182" spans="1:4" ht="47.1" customHeight="1">
      <c r="A1182" s="372"/>
      <c r="B1182" s="373"/>
      <c r="C1182" s="374"/>
      <c r="D1182" s="375"/>
    </row>
    <row r="1183" spans="1:4" ht="47.1" customHeight="1">
      <c r="A1183" s="372"/>
      <c r="B1183" s="373"/>
      <c r="C1183" s="374"/>
      <c r="D1183" s="375"/>
    </row>
    <row r="1184" spans="1:4" ht="47.1" customHeight="1">
      <c r="A1184" s="372"/>
      <c r="B1184" s="373"/>
      <c r="C1184" s="374"/>
      <c r="D1184" s="375"/>
    </row>
    <row r="1185" spans="1:4" ht="47.1" customHeight="1">
      <c r="A1185" s="372"/>
      <c r="B1185" s="373"/>
      <c r="C1185" s="374"/>
      <c r="D1185" s="375"/>
    </row>
    <row r="1186" spans="1:4" ht="47.1" customHeight="1">
      <c r="A1186" s="372"/>
      <c r="B1186" s="373"/>
      <c r="C1186" s="374"/>
      <c r="D1186" s="375"/>
    </row>
    <row r="1187" spans="1:4" ht="47.1" customHeight="1">
      <c r="A1187" s="372"/>
      <c r="B1187" s="373"/>
      <c r="C1187" s="374"/>
      <c r="D1187" s="375"/>
    </row>
    <row r="1188" spans="1:4" ht="47.1" customHeight="1">
      <c r="A1188" s="372"/>
      <c r="B1188" s="373"/>
      <c r="C1188" s="374"/>
      <c r="D1188" s="375"/>
    </row>
    <row r="1189" spans="1:4" ht="47.1" customHeight="1">
      <c r="A1189" s="372"/>
      <c r="B1189" s="373"/>
      <c r="C1189" s="374"/>
      <c r="D1189" s="375"/>
    </row>
    <row r="1190" spans="1:4" ht="47.1" customHeight="1">
      <c r="A1190" s="372"/>
      <c r="B1190" s="373"/>
      <c r="C1190" s="374"/>
      <c r="D1190" s="375"/>
    </row>
    <row r="1191" spans="1:4" ht="47.1" customHeight="1">
      <c r="A1191" s="372"/>
      <c r="B1191" s="373"/>
      <c r="C1191" s="374"/>
      <c r="D1191" s="375"/>
    </row>
    <row r="1192" spans="1:4" ht="47.1" customHeight="1">
      <c r="A1192" s="372"/>
      <c r="B1192" s="373"/>
      <c r="C1192" s="374"/>
      <c r="D1192" s="375"/>
    </row>
    <row r="1193" spans="1:4" ht="47.1" customHeight="1">
      <c r="A1193" s="372"/>
      <c r="B1193" s="373"/>
      <c r="C1193" s="374"/>
      <c r="D1193" s="375"/>
    </row>
    <row r="1194" spans="1:4" ht="47.1" customHeight="1">
      <c r="A1194" s="372"/>
      <c r="B1194" s="373"/>
      <c r="C1194" s="374"/>
      <c r="D1194" s="375"/>
    </row>
    <row r="1195" spans="1:4" ht="47.1" customHeight="1">
      <c r="A1195" s="372"/>
      <c r="B1195" s="373"/>
      <c r="C1195" s="374"/>
      <c r="D1195" s="375"/>
    </row>
    <row r="1196" spans="1:4" ht="47.1" customHeight="1">
      <c r="A1196" s="372"/>
      <c r="B1196" s="373"/>
      <c r="C1196" s="374"/>
      <c r="D1196" s="375"/>
    </row>
    <row r="1197" spans="1:4" ht="47.1" customHeight="1">
      <c r="A1197" s="372"/>
      <c r="B1197" s="373"/>
      <c r="C1197" s="374"/>
      <c r="D1197" s="375"/>
    </row>
    <row r="1198" spans="1:4" ht="47.1" customHeight="1">
      <c r="A1198" s="372"/>
      <c r="B1198" s="373"/>
      <c r="C1198" s="374"/>
      <c r="D1198" s="375"/>
    </row>
    <row r="1199" spans="1:4" ht="47.1" customHeight="1">
      <c r="A1199" s="372"/>
      <c r="B1199" s="373"/>
      <c r="C1199" s="374"/>
      <c r="D1199" s="375"/>
    </row>
    <row r="1200" spans="1:4" ht="47.1" customHeight="1">
      <c r="A1200" s="372"/>
      <c r="B1200" s="373"/>
      <c r="C1200" s="374"/>
      <c r="D1200" s="375"/>
    </row>
    <row r="1201" spans="1:4" ht="47.1" customHeight="1">
      <c r="A1201" s="372"/>
      <c r="B1201" s="373"/>
      <c r="C1201" s="374"/>
      <c r="D1201" s="375"/>
    </row>
    <row r="1202" spans="1:4" ht="47.1" customHeight="1">
      <c r="A1202" s="372"/>
      <c r="B1202" s="373"/>
      <c r="C1202" s="374"/>
      <c r="D1202" s="375"/>
    </row>
    <row r="1203" spans="1:4" ht="47.1" customHeight="1">
      <c r="A1203" s="372"/>
      <c r="B1203" s="373"/>
      <c r="C1203" s="374"/>
      <c r="D1203" s="375"/>
    </row>
    <row r="1204" spans="1:4" ht="47.1" customHeight="1">
      <c r="A1204" s="372"/>
      <c r="B1204" s="373"/>
      <c r="C1204" s="374"/>
      <c r="D1204" s="375"/>
    </row>
    <row r="1205" spans="1:4" ht="47.1" customHeight="1">
      <c r="A1205" s="372"/>
      <c r="B1205" s="373"/>
      <c r="C1205" s="374"/>
      <c r="D1205" s="375"/>
    </row>
    <row r="1206" spans="1:4" ht="47.1" customHeight="1">
      <c r="A1206" s="372"/>
      <c r="B1206" s="373"/>
      <c r="C1206" s="374"/>
      <c r="D1206" s="375"/>
    </row>
    <row r="1207" spans="1:4" ht="47.1" customHeight="1">
      <c r="A1207" s="372"/>
      <c r="B1207" s="373"/>
      <c r="C1207" s="374"/>
      <c r="D1207" s="375"/>
    </row>
    <row r="1208" spans="1:4" ht="47.1" customHeight="1">
      <c r="A1208" s="372"/>
      <c r="B1208" s="373"/>
      <c r="C1208" s="374"/>
      <c r="D1208" s="375"/>
    </row>
    <row r="1209" spans="1:4" ht="47.1" customHeight="1">
      <c r="A1209" s="372"/>
      <c r="B1209" s="373"/>
      <c r="C1209" s="374"/>
      <c r="D1209" s="375"/>
    </row>
    <row r="1210" spans="1:4" ht="47.1" customHeight="1">
      <c r="A1210" s="372"/>
      <c r="B1210" s="373"/>
      <c r="C1210" s="374"/>
      <c r="D1210" s="375"/>
    </row>
    <row r="1211" spans="1:4" ht="47.1" customHeight="1">
      <c r="A1211" s="372"/>
      <c r="B1211" s="373"/>
      <c r="C1211" s="374"/>
      <c r="D1211" s="375"/>
    </row>
    <row r="1212" spans="1:4" ht="47.1" customHeight="1">
      <c r="A1212" s="372"/>
      <c r="B1212" s="373"/>
      <c r="C1212" s="374"/>
      <c r="D1212" s="375"/>
    </row>
    <row r="1213" spans="1:4" ht="47.1" customHeight="1">
      <c r="A1213" s="372"/>
      <c r="B1213" s="373"/>
      <c r="C1213" s="374"/>
      <c r="D1213" s="375"/>
    </row>
    <row r="1214" spans="1:4" ht="47.1" customHeight="1">
      <c r="A1214" s="372"/>
      <c r="B1214" s="373"/>
      <c r="C1214" s="374"/>
      <c r="D1214" s="375"/>
    </row>
    <row r="1215" spans="1:4" ht="47.1" customHeight="1">
      <c r="A1215" s="372"/>
      <c r="B1215" s="373"/>
      <c r="C1215" s="374"/>
      <c r="D1215" s="375"/>
    </row>
    <row r="1216" spans="1:4" ht="47.1" customHeight="1">
      <c r="A1216" s="372"/>
      <c r="B1216" s="373"/>
      <c r="C1216" s="374"/>
      <c r="D1216" s="375"/>
    </row>
    <row r="1217" spans="1:4" ht="47.1" customHeight="1">
      <c r="A1217" s="372"/>
      <c r="B1217" s="373"/>
      <c r="C1217" s="374"/>
      <c r="D1217" s="375"/>
    </row>
    <row r="1218" spans="1:4" ht="47.1" customHeight="1">
      <c r="A1218" s="372"/>
      <c r="B1218" s="373"/>
      <c r="C1218" s="374"/>
      <c r="D1218" s="375"/>
    </row>
    <row r="1219" spans="1:4" ht="47.1" customHeight="1">
      <c r="A1219" s="372"/>
      <c r="B1219" s="373"/>
      <c r="C1219" s="374"/>
      <c r="D1219" s="375"/>
    </row>
    <row r="1220" spans="1:4" ht="47.1" customHeight="1">
      <c r="A1220" s="372"/>
      <c r="B1220" s="373"/>
      <c r="C1220" s="374"/>
      <c r="D1220" s="375"/>
    </row>
    <row r="1221" spans="1:4" ht="47.1" customHeight="1">
      <c r="A1221" s="372"/>
      <c r="B1221" s="373"/>
      <c r="C1221" s="374"/>
      <c r="D1221" s="375"/>
    </row>
    <row r="1222" spans="1:4" ht="47.1" customHeight="1">
      <c r="A1222" s="372"/>
      <c r="B1222" s="373"/>
      <c r="C1222" s="374"/>
      <c r="D1222" s="375"/>
    </row>
    <row r="1223" spans="1:4" ht="47.1" customHeight="1">
      <c r="A1223" s="372"/>
      <c r="B1223" s="373"/>
      <c r="C1223" s="374"/>
      <c r="D1223" s="375"/>
    </row>
    <row r="1224" spans="1:4" ht="47.1" customHeight="1">
      <c r="A1224" s="372"/>
      <c r="B1224" s="373"/>
      <c r="C1224" s="374"/>
      <c r="D1224" s="375"/>
    </row>
    <row r="1225" spans="1:4" ht="47.1" customHeight="1">
      <c r="A1225" s="372"/>
      <c r="B1225" s="373"/>
      <c r="C1225" s="374"/>
      <c r="D1225" s="375"/>
    </row>
    <row r="1226" spans="1:4" ht="47.1" customHeight="1">
      <c r="A1226" s="372"/>
      <c r="B1226" s="373"/>
      <c r="C1226" s="374"/>
      <c r="D1226" s="375"/>
    </row>
    <row r="1227" spans="1:4" ht="47.1" customHeight="1">
      <c r="A1227" s="372"/>
      <c r="B1227" s="373"/>
      <c r="C1227" s="374"/>
      <c r="D1227" s="375"/>
    </row>
    <row r="1228" spans="1:4" ht="47.1" customHeight="1">
      <c r="A1228" s="372"/>
      <c r="B1228" s="373"/>
      <c r="C1228" s="374"/>
      <c r="D1228" s="375"/>
    </row>
    <row r="1229" spans="1:4" ht="47.1" customHeight="1">
      <c r="A1229" s="372"/>
      <c r="B1229" s="373"/>
      <c r="C1229" s="374"/>
      <c r="D1229" s="375"/>
    </row>
    <row r="1230" spans="1:4" ht="47.1" customHeight="1">
      <c r="A1230" s="372"/>
      <c r="B1230" s="373"/>
      <c r="C1230" s="374"/>
      <c r="D1230" s="375"/>
    </row>
    <row r="1231" spans="1:4" ht="47.1" customHeight="1">
      <c r="A1231" s="372"/>
      <c r="B1231" s="373"/>
      <c r="C1231" s="374"/>
      <c r="D1231" s="375"/>
    </row>
    <row r="1232" spans="1:4" ht="47.1" customHeight="1">
      <c r="A1232" s="372"/>
      <c r="B1232" s="373"/>
      <c r="C1232" s="374"/>
      <c r="D1232" s="375"/>
    </row>
    <row r="1233" spans="1:4" ht="47.1" customHeight="1">
      <c r="A1233" s="372"/>
      <c r="B1233" s="373"/>
      <c r="C1233" s="374"/>
      <c r="D1233" s="375"/>
    </row>
    <row r="1234" spans="1:4" ht="47.1" customHeight="1">
      <c r="A1234" s="372"/>
      <c r="B1234" s="373"/>
      <c r="C1234" s="374"/>
      <c r="D1234" s="375"/>
    </row>
    <row r="1235" spans="1:4" ht="47.1" customHeight="1">
      <c r="A1235" s="372"/>
      <c r="B1235" s="373"/>
      <c r="C1235" s="374"/>
      <c r="D1235" s="375"/>
    </row>
    <row r="1236" spans="1:4" ht="47.1" customHeight="1">
      <c r="A1236" s="372"/>
      <c r="B1236" s="373"/>
      <c r="C1236" s="374"/>
      <c r="D1236" s="375"/>
    </row>
    <row r="1237" spans="1:4" ht="47.1" customHeight="1">
      <c r="A1237" s="372"/>
      <c r="B1237" s="373"/>
      <c r="C1237" s="374"/>
      <c r="D1237" s="375"/>
    </row>
    <row r="1238" spans="1:4" ht="47.1" customHeight="1">
      <c r="A1238" s="372"/>
      <c r="B1238" s="373"/>
      <c r="C1238" s="374"/>
      <c r="D1238" s="375"/>
    </row>
    <row r="1239" spans="1:4" ht="47.1" customHeight="1">
      <c r="A1239" s="372"/>
      <c r="B1239" s="373"/>
      <c r="C1239" s="374"/>
      <c r="D1239" s="375"/>
    </row>
    <row r="1240" spans="1:4" ht="47.1" customHeight="1">
      <c r="A1240" s="372"/>
      <c r="B1240" s="373"/>
      <c r="C1240" s="374"/>
      <c r="D1240" s="375"/>
    </row>
    <row r="1241" spans="1:4" ht="47.1" customHeight="1">
      <c r="A1241" s="372"/>
      <c r="B1241" s="373"/>
      <c r="C1241" s="374"/>
      <c r="D1241" s="375"/>
    </row>
    <row r="1242" spans="1:4" ht="47.1" customHeight="1">
      <c r="A1242" s="372"/>
      <c r="B1242" s="373"/>
      <c r="C1242" s="374"/>
      <c r="D1242" s="375"/>
    </row>
    <row r="1243" spans="1:4" ht="47.1" customHeight="1">
      <c r="A1243" s="372"/>
      <c r="B1243" s="373"/>
      <c r="C1243" s="374"/>
      <c r="D1243" s="375"/>
    </row>
    <row r="1244" spans="1:4" ht="47.1" customHeight="1">
      <c r="A1244" s="372"/>
      <c r="B1244" s="373"/>
      <c r="C1244" s="374"/>
      <c r="D1244" s="375"/>
    </row>
    <row r="1245" spans="1:4" ht="47.1" customHeight="1">
      <c r="A1245" s="372"/>
      <c r="B1245" s="373"/>
      <c r="C1245" s="374"/>
      <c r="D1245" s="375"/>
    </row>
    <row r="1246" spans="1:4" ht="47.1" customHeight="1">
      <c r="A1246" s="372"/>
      <c r="B1246" s="373"/>
      <c r="C1246" s="374"/>
      <c r="D1246" s="375"/>
    </row>
    <row r="1247" spans="1:4" ht="47.1" customHeight="1">
      <c r="A1247" s="372"/>
      <c r="B1247" s="373"/>
      <c r="C1247" s="374"/>
      <c r="D1247" s="375"/>
    </row>
    <row r="1248" spans="1:4" ht="47.1" customHeight="1">
      <c r="A1248" s="372"/>
      <c r="B1248" s="373"/>
      <c r="C1248" s="374"/>
      <c r="D1248" s="375"/>
    </row>
    <row r="1249" spans="1:4" ht="47.1" customHeight="1">
      <c r="A1249" s="372"/>
      <c r="B1249" s="373"/>
      <c r="C1249" s="374"/>
      <c r="D1249" s="375"/>
    </row>
    <row r="1250" spans="1:4" ht="47.1" customHeight="1">
      <c r="A1250" s="372"/>
      <c r="B1250" s="373"/>
      <c r="C1250" s="374"/>
      <c r="D1250" s="375"/>
    </row>
    <row r="1251" spans="1:4" ht="47.1" customHeight="1">
      <c r="A1251" s="372"/>
      <c r="B1251" s="373"/>
      <c r="C1251" s="374"/>
      <c r="D1251" s="375"/>
    </row>
    <row r="1252" spans="1:4" ht="47.1" customHeight="1">
      <c r="A1252" s="372"/>
      <c r="B1252" s="373"/>
      <c r="C1252" s="374"/>
      <c r="D1252" s="375"/>
    </row>
    <row r="1253" spans="1:4" ht="47.1" customHeight="1">
      <c r="A1253" s="372"/>
      <c r="B1253" s="373"/>
      <c r="C1253" s="374"/>
      <c r="D1253" s="375"/>
    </row>
    <row r="1254" spans="1:4" ht="47.1" customHeight="1">
      <c r="A1254" s="372"/>
      <c r="B1254" s="373"/>
      <c r="C1254" s="374"/>
      <c r="D1254" s="375"/>
    </row>
    <row r="1255" spans="1:4" ht="47.1" customHeight="1">
      <c r="A1255" s="372"/>
      <c r="B1255" s="373"/>
      <c r="C1255" s="374"/>
      <c r="D1255" s="375"/>
    </row>
    <row r="1256" spans="1:4" ht="47.1" customHeight="1">
      <c r="A1256" s="372"/>
      <c r="B1256" s="373"/>
      <c r="C1256" s="374"/>
      <c r="D1256" s="375"/>
    </row>
    <row r="1257" spans="1:4" ht="47.1" customHeight="1">
      <c r="A1257" s="372"/>
      <c r="B1257" s="373"/>
      <c r="C1257" s="374"/>
      <c r="D1257" s="375"/>
    </row>
    <row r="1258" spans="1:4" ht="47.1" customHeight="1">
      <c r="A1258" s="372"/>
      <c r="B1258" s="373"/>
      <c r="C1258" s="374"/>
      <c r="D1258" s="375"/>
    </row>
    <row r="1259" spans="1:4" ht="47.1" customHeight="1">
      <c r="A1259" s="372"/>
      <c r="B1259" s="373"/>
      <c r="C1259" s="374"/>
      <c r="D1259" s="375"/>
    </row>
    <row r="1260" spans="1:4" ht="47.1" customHeight="1">
      <c r="A1260" s="372"/>
      <c r="B1260" s="373"/>
      <c r="C1260" s="374"/>
      <c r="D1260" s="375"/>
    </row>
    <row r="1261" spans="1:4" ht="47.1" customHeight="1">
      <c r="A1261" s="372"/>
      <c r="B1261" s="373"/>
      <c r="C1261" s="374"/>
      <c r="D1261" s="375"/>
    </row>
    <row r="1262" spans="1:4" ht="47.1" customHeight="1">
      <c r="A1262" s="372"/>
      <c r="B1262" s="373"/>
      <c r="C1262" s="374"/>
      <c r="D1262" s="375"/>
    </row>
    <row r="1263" spans="1:4" ht="47.1" customHeight="1">
      <c r="A1263" s="372"/>
      <c r="B1263" s="373"/>
      <c r="C1263" s="374"/>
      <c r="D1263" s="375"/>
    </row>
    <row r="1264" spans="1:4" ht="47.1" customHeight="1">
      <c r="A1264" s="372"/>
      <c r="B1264" s="373"/>
      <c r="C1264" s="374"/>
      <c r="D1264" s="375"/>
    </row>
    <row r="1265" spans="1:4" ht="47.1" customHeight="1">
      <c r="A1265" s="372"/>
      <c r="B1265" s="373"/>
      <c r="C1265" s="374"/>
      <c r="D1265" s="375"/>
    </row>
    <row r="1266" spans="1:4" ht="47.1" customHeight="1">
      <c r="A1266" s="372"/>
      <c r="B1266" s="373"/>
      <c r="C1266" s="374"/>
      <c r="D1266" s="375"/>
    </row>
    <row r="1267" spans="1:4" ht="47.1" customHeight="1">
      <c r="A1267" s="372"/>
      <c r="B1267" s="373"/>
      <c r="C1267" s="374"/>
      <c r="D1267" s="375"/>
    </row>
    <row r="1268" spans="1:4" ht="47.1" customHeight="1">
      <c r="A1268" s="372"/>
      <c r="B1268" s="373"/>
      <c r="C1268" s="374"/>
      <c r="D1268" s="375"/>
    </row>
    <row r="1269" spans="1:4" ht="47.1" customHeight="1">
      <c r="A1269" s="372"/>
      <c r="B1269" s="373"/>
      <c r="C1269" s="374"/>
      <c r="D1269" s="375"/>
    </row>
    <row r="1270" spans="1:4" ht="47.1" customHeight="1">
      <c r="A1270" s="372"/>
      <c r="B1270" s="373"/>
      <c r="C1270" s="374"/>
      <c r="D1270" s="375"/>
    </row>
    <row r="1271" spans="1:4" ht="47.1" customHeight="1">
      <c r="A1271" s="372"/>
      <c r="B1271" s="373"/>
      <c r="C1271" s="374"/>
      <c r="D1271" s="375"/>
    </row>
    <row r="1272" spans="1:4" ht="47.1" customHeight="1">
      <c r="A1272" s="372"/>
      <c r="B1272" s="373"/>
      <c r="C1272" s="374"/>
      <c r="D1272" s="375"/>
    </row>
    <row r="1273" spans="1:4" ht="47.1" customHeight="1">
      <c r="A1273" s="372"/>
      <c r="B1273" s="373"/>
      <c r="C1273" s="374"/>
      <c r="D1273" s="375"/>
    </row>
    <row r="1274" spans="1:4" ht="47.1" customHeight="1">
      <c r="A1274" s="372"/>
      <c r="B1274" s="373"/>
      <c r="C1274" s="374"/>
      <c r="D1274" s="375"/>
    </row>
    <row r="1275" spans="1:4" ht="47.1" customHeight="1">
      <c r="A1275" s="372"/>
      <c r="B1275" s="373"/>
      <c r="C1275" s="374"/>
      <c r="D1275" s="375"/>
    </row>
    <row r="1276" spans="1:4" ht="47.1" customHeight="1">
      <c r="A1276" s="372"/>
      <c r="B1276" s="373"/>
      <c r="C1276" s="374"/>
      <c r="D1276" s="375"/>
    </row>
    <row r="1277" spans="1:4" ht="47.1" customHeight="1">
      <c r="A1277" s="372"/>
      <c r="B1277" s="373"/>
      <c r="C1277" s="374"/>
      <c r="D1277" s="375"/>
    </row>
    <row r="1278" spans="1:4" ht="47.1" customHeight="1">
      <c r="A1278" s="372"/>
      <c r="B1278" s="373"/>
      <c r="C1278" s="374"/>
      <c r="D1278" s="375"/>
    </row>
    <row r="1279" spans="1:4" ht="47.1" customHeight="1">
      <c r="A1279" s="372"/>
      <c r="B1279" s="373"/>
      <c r="C1279" s="374"/>
      <c r="D1279" s="375"/>
    </row>
    <row r="1280" spans="1:4" ht="47.1" customHeight="1">
      <c r="A1280" s="372"/>
      <c r="B1280" s="373"/>
      <c r="C1280" s="374"/>
      <c r="D1280" s="375"/>
    </row>
    <row r="1281" spans="1:4" ht="47.1" customHeight="1">
      <c r="A1281" s="372"/>
      <c r="B1281" s="373"/>
      <c r="C1281" s="374"/>
      <c r="D1281" s="375"/>
    </row>
    <row r="1282" spans="1:4" ht="47.1" customHeight="1">
      <c r="A1282" s="372"/>
      <c r="B1282" s="373"/>
      <c r="C1282" s="374"/>
      <c r="D1282" s="375"/>
    </row>
    <row r="1283" spans="1:4" ht="47.1" customHeight="1">
      <c r="A1283" s="372"/>
      <c r="B1283" s="373"/>
      <c r="C1283" s="374"/>
      <c r="D1283" s="375"/>
    </row>
    <row r="1284" spans="1:4" ht="47.1" customHeight="1">
      <c r="A1284" s="372"/>
      <c r="B1284" s="373"/>
      <c r="C1284" s="374"/>
      <c r="D1284" s="375"/>
    </row>
    <row r="1285" spans="1:4" ht="47.1" customHeight="1">
      <c r="A1285" s="372"/>
      <c r="B1285" s="373"/>
      <c r="C1285" s="374"/>
      <c r="D1285" s="375"/>
    </row>
    <row r="1286" spans="1:4" ht="47.1" customHeight="1">
      <c r="A1286" s="372"/>
      <c r="B1286" s="373"/>
      <c r="C1286" s="374"/>
      <c r="D1286" s="375"/>
    </row>
    <row r="1287" spans="1:4" ht="47.1" customHeight="1">
      <c r="A1287" s="372"/>
      <c r="B1287" s="373"/>
      <c r="C1287" s="374"/>
      <c r="D1287" s="375"/>
    </row>
    <row r="1288" spans="1:4" ht="47.1" customHeight="1">
      <c r="A1288" s="372"/>
      <c r="B1288" s="373"/>
      <c r="C1288" s="374"/>
      <c r="D1288" s="375"/>
    </row>
    <row r="1289" spans="1:4" ht="47.1" customHeight="1">
      <c r="A1289" s="372"/>
      <c r="B1289" s="373"/>
      <c r="C1289" s="374"/>
      <c r="D1289" s="375"/>
    </row>
    <row r="1290" spans="1:4" ht="47.1" customHeight="1">
      <c r="A1290" s="372"/>
      <c r="B1290" s="373"/>
      <c r="C1290" s="374"/>
      <c r="D1290" s="375"/>
    </row>
    <row r="1291" spans="1:4" ht="47.1" customHeight="1">
      <c r="A1291" s="372"/>
      <c r="B1291" s="373"/>
      <c r="C1291" s="374"/>
      <c r="D1291" s="375"/>
    </row>
    <row r="1292" spans="1:4" ht="47.1" customHeight="1">
      <c r="A1292" s="372"/>
      <c r="B1292" s="373"/>
      <c r="C1292" s="374"/>
      <c r="D1292" s="375"/>
    </row>
    <row r="1293" spans="1:4" ht="47.1" customHeight="1">
      <c r="A1293" s="372"/>
      <c r="B1293" s="373"/>
      <c r="C1293" s="374"/>
      <c r="D1293" s="375"/>
    </row>
    <row r="1294" spans="1:4" ht="47.1" customHeight="1">
      <c r="A1294" s="372"/>
      <c r="B1294" s="373"/>
      <c r="C1294" s="374"/>
      <c r="D1294" s="375"/>
    </row>
    <row r="1295" spans="1:4" ht="47.1" customHeight="1">
      <c r="A1295" s="372"/>
      <c r="B1295" s="373"/>
      <c r="C1295" s="374"/>
      <c r="D1295" s="375"/>
    </row>
    <row r="1296" spans="1:4" ht="47.1" customHeight="1">
      <c r="A1296" s="372"/>
      <c r="B1296" s="373"/>
      <c r="C1296" s="374"/>
      <c r="D1296" s="375"/>
    </row>
    <row r="1297" spans="1:4" ht="47.1" customHeight="1">
      <c r="A1297" s="372"/>
      <c r="B1297" s="373"/>
      <c r="C1297" s="374"/>
      <c r="D1297" s="375"/>
    </row>
    <row r="1298" spans="1:4" ht="47.1" customHeight="1">
      <c r="A1298" s="372"/>
      <c r="B1298" s="373"/>
      <c r="C1298" s="374"/>
      <c r="D1298" s="375"/>
    </row>
    <row r="1299" spans="1:4" ht="47.1" customHeight="1">
      <c r="A1299" s="372"/>
      <c r="B1299" s="373"/>
      <c r="C1299" s="374"/>
      <c r="D1299" s="375"/>
    </row>
    <row r="1300" spans="1:4" ht="47.1" customHeight="1">
      <c r="A1300" s="372"/>
      <c r="B1300" s="373"/>
      <c r="C1300" s="374"/>
      <c r="D1300" s="375"/>
    </row>
    <row r="1301" spans="1:4" ht="47.1" customHeight="1">
      <c r="A1301" s="372"/>
      <c r="B1301" s="373"/>
      <c r="C1301" s="374"/>
      <c r="D1301" s="375"/>
    </row>
    <row r="1302" spans="1:4" ht="47.1" customHeight="1">
      <c r="A1302" s="372"/>
      <c r="B1302" s="373"/>
      <c r="C1302" s="374"/>
      <c r="D1302" s="375"/>
    </row>
    <row r="1303" spans="1:4" ht="47.1" customHeight="1">
      <c r="A1303" s="372"/>
      <c r="B1303" s="373"/>
      <c r="C1303" s="374"/>
      <c r="D1303" s="375"/>
    </row>
    <row r="1304" spans="1:4" ht="47.1" customHeight="1">
      <c r="A1304" s="372"/>
      <c r="B1304" s="373"/>
      <c r="C1304" s="374"/>
      <c r="D1304" s="375"/>
    </row>
    <row r="1305" spans="1:4" ht="47.1" customHeight="1">
      <c r="A1305" s="372"/>
      <c r="B1305" s="373"/>
      <c r="C1305" s="374"/>
      <c r="D1305" s="375"/>
    </row>
    <row r="1306" spans="1:4" ht="47.1" customHeight="1">
      <c r="A1306" s="372"/>
      <c r="B1306" s="373"/>
      <c r="C1306" s="374"/>
      <c r="D1306" s="375"/>
    </row>
    <row r="1307" spans="1:4" ht="47.1" customHeight="1">
      <c r="A1307" s="372"/>
      <c r="B1307" s="373"/>
      <c r="C1307" s="374"/>
      <c r="D1307" s="375"/>
    </row>
    <row r="1308" spans="1:4" ht="47.1" customHeight="1">
      <c r="A1308" s="372"/>
      <c r="B1308" s="373"/>
      <c r="C1308" s="374"/>
      <c r="D1308" s="375"/>
    </row>
    <row r="1309" spans="1:4" ht="47.1" customHeight="1">
      <c r="A1309" s="372"/>
      <c r="B1309" s="373"/>
      <c r="C1309" s="374"/>
      <c r="D1309" s="375"/>
    </row>
    <row r="1310" spans="1:4" ht="47.1" customHeight="1">
      <c r="A1310" s="372"/>
      <c r="B1310" s="373"/>
      <c r="C1310" s="374"/>
      <c r="D1310" s="375"/>
    </row>
    <row r="1311" spans="1:4" ht="47.1" customHeight="1">
      <c r="A1311" s="372"/>
      <c r="B1311" s="373"/>
      <c r="C1311" s="374"/>
      <c r="D1311" s="375"/>
    </row>
    <row r="1312" spans="1:4" ht="47.1" customHeight="1">
      <c r="A1312" s="372"/>
      <c r="B1312" s="373"/>
      <c r="C1312" s="374"/>
      <c r="D1312" s="375"/>
    </row>
    <row r="1313" spans="1:4" ht="47.1" customHeight="1">
      <c r="A1313" s="372"/>
      <c r="B1313" s="373"/>
      <c r="C1313" s="374"/>
      <c r="D1313" s="375"/>
    </row>
    <row r="1314" spans="1:4" ht="47.1" customHeight="1">
      <c r="A1314" s="372"/>
      <c r="B1314" s="373"/>
      <c r="C1314" s="374"/>
      <c r="D1314" s="375"/>
    </row>
    <row r="1315" spans="1:4" ht="47.1" customHeight="1">
      <c r="A1315" s="372"/>
      <c r="B1315" s="373"/>
      <c r="C1315" s="374"/>
      <c r="D1315" s="375"/>
    </row>
    <row r="1316" spans="1:4" ht="47.1" customHeight="1">
      <c r="A1316" s="372"/>
      <c r="B1316" s="373"/>
      <c r="C1316" s="374"/>
      <c r="D1316" s="375"/>
    </row>
    <row r="1317" spans="1:4" ht="47.1" customHeight="1">
      <c r="A1317" s="372"/>
      <c r="B1317" s="373"/>
      <c r="C1317" s="374"/>
      <c r="D1317" s="375"/>
    </row>
    <row r="1318" spans="1:4" ht="47.1" customHeight="1">
      <c r="A1318" s="372"/>
      <c r="B1318" s="373"/>
      <c r="C1318" s="374"/>
      <c r="D1318" s="375"/>
    </row>
    <row r="1319" spans="1:4" ht="47.1" customHeight="1">
      <c r="A1319" s="372"/>
      <c r="B1319" s="373"/>
      <c r="C1319" s="374"/>
      <c r="D1319" s="375"/>
    </row>
    <row r="1320" spans="1:4" ht="47.1" customHeight="1">
      <c r="A1320" s="372"/>
      <c r="B1320" s="373"/>
      <c r="C1320" s="374"/>
      <c r="D1320" s="375"/>
    </row>
    <row r="1321" spans="1:4" ht="47.1" customHeight="1">
      <c r="A1321" s="372"/>
      <c r="B1321" s="373"/>
      <c r="C1321" s="374"/>
      <c r="D1321" s="375"/>
    </row>
    <row r="1322" spans="1:4" ht="47.1" customHeight="1">
      <c r="A1322" s="372"/>
      <c r="B1322" s="373"/>
      <c r="C1322" s="374"/>
      <c r="D1322" s="375"/>
    </row>
    <row r="1323" spans="1:4" ht="47.1" customHeight="1">
      <c r="A1323" s="372"/>
      <c r="B1323" s="373"/>
      <c r="C1323" s="374"/>
      <c r="D1323" s="375"/>
    </row>
    <row r="1324" spans="1:4" ht="47.1" customHeight="1">
      <c r="A1324" s="372"/>
      <c r="B1324" s="373"/>
      <c r="C1324" s="374"/>
      <c r="D1324" s="375"/>
    </row>
    <row r="1325" spans="1:4" ht="47.1" customHeight="1">
      <c r="A1325" s="372"/>
      <c r="B1325" s="373"/>
      <c r="C1325" s="374"/>
      <c r="D1325" s="375"/>
    </row>
    <row r="1326" spans="1:4" ht="47.1" customHeight="1">
      <c r="A1326" s="372"/>
      <c r="B1326" s="373"/>
      <c r="C1326" s="374"/>
      <c r="D1326" s="375"/>
    </row>
    <row r="1327" spans="1:4" ht="47.1" customHeight="1">
      <c r="A1327" s="372"/>
      <c r="B1327" s="373"/>
      <c r="C1327" s="374"/>
      <c r="D1327" s="375"/>
    </row>
    <row r="1328" spans="1:4" ht="47.1" customHeight="1">
      <c r="A1328" s="372"/>
      <c r="B1328" s="373"/>
      <c r="C1328" s="374"/>
      <c r="D1328" s="375"/>
    </row>
    <row r="1329" spans="1:4" ht="47.1" customHeight="1">
      <c r="A1329" s="372"/>
      <c r="B1329" s="373"/>
      <c r="C1329" s="374"/>
      <c r="D1329" s="375"/>
    </row>
    <row r="1330" spans="1:4" ht="47.1" customHeight="1">
      <c r="A1330" s="372"/>
      <c r="B1330" s="373"/>
      <c r="C1330" s="374"/>
      <c r="D1330" s="375"/>
    </row>
    <row r="1331" spans="1:4" ht="47.1" customHeight="1">
      <c r="A1331" s="372"/>
      <c r="B1331" s="373"/>
      <c r="C1331" s="374"/>
      <c r="D1331" s="375"/>
    </row>
    <row r="1332" spans="1:4" ht="47.1" customHeight="1">
      <c r="A1332" s="372"/>
      <c r="B1332" s="373"/>
      <c r="C1332" s="374"/>
      <c r="D1332" s="375"/>
    </row>
    <row r="1333" spans="1:4" ht="47.1" customHeight="1">
      <c r="A1333" s="372"/>
      <c r="B1333" s="373"/>
      <c r="C1333" s="374"/>
      <c r="D1333" s="375"/>
    </row>
    <row r="1334" spans="1:4" ht="47.1" customHeight="1">
      <c r="A1334" s="372"/>
      <c r="B1334" s="373"/>
      <c r="C1334" s="374"/>
      <c r="D1334" s="375"/>
    </row>
    <row r="1335" spans="1:4" ht="47.1" customHeight="1">
      <c r="A1335" s="372"/>
      <c r="B1335" s="373"/>
      <c r="C1335" s="374"/>
      <c r="D1335" s="375"/>
    </row>
    <row r="1336" spans="1:4" ht="47.1" customHeight="1">
      <c r="A1336" s="372"/>
      <c r="B1336" s="373"/>
      <c r="C1336" s="374"/>
      <c r="D1336" s="375"/>
    </row>
    <row r="1337" spans="1:4" ht="47.1" customHeight="1">
      <c r="A1337" s="372"/>
      <c r="B1337" s="373"/>
      <c r="C1337" s="374"/>
      <c r="D1337" s="375"/>
    </row>
    <row r="1338" spans="1:4" ht="47.1" customHeight="1">
      <c r="A1338" s="372"/>
      <c r="B1338" s="373"/>
      <c r="C1338" s="374"/>
      <c r="D1338" s="375"/>
    </row>
    <row r="1339" spans="1:4" ht="47.1" customHeight="1">
      <c r="A1339" s="372"/>
      <c r="B1339" s="373"/>
      <c r="C1339" s="374"/>
      <c r="D1339" s="375"/>
    </row>
    <row r="1340" spans="1:4" ht="47.1" customHeight="1">
      <c r="A1340" s="372"/>
      <c r="B1340" s="373"/>
      <c r="C1340" s="374"/>
      <c r="D1340" s="375"/>
    </row>
    <row r="1341" spans="1:4" ht="47.1" customHeight="1">
      <c r="A1341" s="372"/>
      <c r="B1341" s="373"/>
      <c r="C1341" s="374"/>
      <c r="D1341" s="375"/>
    </row>
    <row r="1342" spans="1:4" ht="47.1" customHeight="1">
      <c r="A1342" s="372"/>
      <c r="B1342" s="373"/>
      <c r="C1342" s="374"/>
      <c r="D1342" s="375"/>
    </row>
    <row r="1343" spans="1:4" ht="47.1" customHeight="1">
      <c r="A1343" s="372"/>
      <c r="B1343" s="373"/>
      <c r="C1343" s="374"/>
      <c r="D1343" s="375"/>
    </row>
    <row r="1344" spans="1:4" ht="47.1" customHeight="1">
      <c r="A1344" s="372"/>
      <c r="B1344" s="373"/>
      <c r="C1344" s="374"/>
      <c r="D1344" s="375"/>
    </row>
    <row r="1345" spans="1:4" ht="47.1" customHeight="1">
      <c r="A1345" s="372"/>
      <c r="B1345" s="373"/>
      <c r="C1345" s="374"/>
      <c r="D1345" s="375"/>
    </row>
    <row r="1346" spans="1:4" ht="47.1" customHeight="1">
      <c r="A1346" s="372"/>
      <c r="B1346" s="373"/>
      <c r="C1346" s="374"/>
      <c r="D1346" s="375"/>
    </row>
    <row r="1347" spans="1:4" ht="47.1" customHeight="1">
      <c r="A1347" s="372"/>
      <c r="B1347" s="373"/>
      <c r="C1347" s="374"/>
      <c r="D1347" s="375"/>
    </row>
    <row r="1348" spans="1:4" ht="47.1" customHeight="1">
      <c r="A1348" s="372"/>
      <c r="B1348" s="373"/>
      <c r="C1348" s="374"/>
      <c r="D1348" s="375"/>
    </row>
    <row r="1349" spans="1:4" ht="47.1" customHeight="1">
      <c r="A1349" s="372"/>
      <c r="B1349" s="373"/>
      <c r="C1349" s="374"/>
      <c r="D1349" s="375"/>
    </row>
    <row r="1350" spans="1:4" ht="47.1" customHeight="1">
      <c r="A1350" s="372"/>
      <c r="B1350" s="373"/>
      <c r="C1350" s="374"/>
      <c r="D1350" s="375"/>
    </row>
    <row r="1351" spans="1:4" ht="47.1" customHeight="1">
      <c r="A1351" s="372"/>
      <c r="B1351" s="373"/>
      <c r="C1351" s="374"/>
      <c r="D1351" s="375"/>
    </row>
    <row r="1352" spans="1:4" ht="47.1" customHeight="1">
      <c r="A1352" s="372"/>
      <c r="B1352" s="373"/>
      <c r="C1352" s="374"/>
      <c r="D1352" s="375"/>
    </row>
    <row r="1353" spans="1:4" ht="47.1" customHeight="1">
      <c r="A1353" s="372"/>
      <c r="B1353" s="373"/>
      <c r="C1353" s="374"/>
      <c r="D1353" s="375"/>
    </row>
    <row r="1354" spans="1:4" ht="47.1" customHeight="1">
      <c r="A1354" s="372"/>
      <c r="B1354" s="373"/>
      <c r="C1354" s="374"/>
      <c r="D1354" s="375"/>
    </row>
    <row r="1355" spans="1:4" ht="47.1" customHeight="1">
      <c r="A1355" s="372"/>
      <c r="B1355" s="373"/>
      <c r="C1355" s="374"/>
      <c r="D1355" s="375"/>
    </row>
    <row r="1356" spans="1:4" ht="47.1" customHeight="1">
      <c r="A1356" s="372"/>
      <c r="B1356" s="373"/>
      <c r="C1356" s="374"/>
      <c r="D1356" s="375"/>
    </row>
    <row r="1357" spans="1:4" ht="47.1" customHeight="1">
      <c r="A1357" s="372"/>
      <c r="B1357" s="373"/>
      <c r="C1357" s="374"/>
      <c r="D1357" s="375"/>
    </row>
    <row r="1358" spans="1:4" ht="47.1" customHeight="1">
      <c r="A1358" s="372"/>
      <c r="B1358" s="373"/>
      <c r="C1358" s="374"/>
      <c r="D1358" s="375"/>
    </row>
    <row r="1359" spans="1:4" ht="47.1" customHeight="1">
      <c r="A1359" s="372"/>
      <c r="B1359" s="373"/>
      <c r="C1359" s="374"/>
      <c r="D1359" s="375"/>
    </row>
    <row r="1360" spans="1:4" ht="47.1" customHeight="1">
      <c r="A1360" s="372"/>
      <c r="B1360" s="373"/>
      <c r="C1360" s="374"/>
      <c r="D1360" s="375"/>
    </row>
    <row r="1361" spans="1:4" ht="47.1" customHeight="1">
      <c r="A1361" s="372"/>
      <c r="B1361" s="373"/>
      <c r="C1361" s="374"/>
      <c r="D1361" s="375"/>
    </row>
    <row r="1362" spans="1:4" ht="47.1" customHeight="1">
      <c r="A1362" s="372"/>
      <c r="B1362" s="373"/>
      <c r="C1362" s="374"/>
      <c r="D1362" s="375"/>
    </row>
    <row r="1363" spans="1:4" ht="47.1" customHeight="1">
      <c r="A1363" s="372"/>
      <c r="B1363" s="373"/>
      <c r="C1363" s="374"/>
      <c r="D1363" s="375"/>
    </row>
    <row r="1364" spans="1:4" ht="47.1" customHeight="1">
      <c r="A1364" s="372"/>
      <c r="B1364" s="373"/>
      <c r="C1364" s="374"/>
      <c r="D1364" s="375"/>
    </row>
    <row r="1365" spans="1:4" ht="47.1" customHeight="1">
      <c r="A1365" s="372"/>
      <c r="B1365" s="373"/>
      <c r="C1365" s="374"/>
      <c r="D1365" s="375"/>
    </row>
    <row r="1366" spans="1:4" ht="47.1" customHeight="1">
      <c r="A1366" s="372"/>
      <c r="B1366" s="373"/>
      <c r="C1366" s="374"/>
      <c r="D1366" s="375"/>
    </row>
    <row r="1367" spans="1:4" ht="47.1" customHeight="1">
      <c r="A1367" s="372"/>
      <c r="B1367" s="373"/>
      <c r="C1367" s="374"/>
      <c r="D1367" s="375"/>
    </row>
    <row r="1368" spans="1:4" ht="47.1" customHeight="1">
      <c r="A1368" s="372"/>
      <c r="B1368" s="373"/>
      <c r="C1368" s="374"/>
      <c r="D1368" s="375"/>
    </row>
    <row r="1369" spans="1:4" ht="47.1" customHeight="1">
      <c r="A1369" s="372"/>
      <c r="B1369" s="373"/>
      <c r="C1369" s="374"/>
      <c r="D1369" s="375"/>
    </row>
    <row r="1370" spans="1:4" ht="47.1" customHeight="1">
      <c r="A1370" s="372"/>
      <c r="B1370" s="373"/>
      <c r="C1370" s="374"/>
      <c r="D1370" s="375"/>
    </row>
    <row r="1371" spans="1:4" ht="47.1" customHeight="1">
      <c r="A1371" s="372"/>
      <c r="B1371" s="373"/>
      <c r="C1371" s="374"/>
      <c r="D1371" s="375"/>
    </row>
    <row r="1372" spans="1:4" ht="47.1" customHeight="1">
      <c r="A1372" s="372"/>
      <c r="B1372" s="373"/>
      <c r="C1372" s="374"/>
      <c r="D1372" s="375"/>
    </row>
    <row r="1373" spans="1:4" ht="47.1" customHeight="1">
      <c r="A1373" s="372"/>
      <c r="B1373" s="373"/>
      <c r="C1373" s="374"/>
      <c r="D1373" s="375"/>
    </row>
    <row r="1374" spans="1:4" ht="47.1" customHeight="1">
      <c r="A1374" s="372"/>
      <c r="B1374" s="373"/>
      <c r="C1374" s="374"/>
      <c r="D1374" s="375"/>
    </row>
    <row r="1375" spans="1:4" ht="47.1" customHeight="1">
      <c r="A1375" s="372"/>
      <c r="B1375" s="373"/>
      <c r="C1375" s="374"/>
      <c r="D1375" s="375"/>
    </row>
    <row r="1376" spans="1:4" ht="47.1" customHeight="1">
      <c r="A1376" s="372"/>
      <c r="B1376" s="373"/>
      <c r="C1376" s="374"/>
      <c r="D1376" s="375"/>
    </row>
    <row r="1377" spans="1:4" ht="47.1" customHeight="1">
      <c r="A1377" s="372"/>
      <c r="B1377" s="373"/>
      <c r="C1377" s="374"/>
      <c r="D1377" s="375"/>
    </row>
    <row r="1378" spans="1:4" ht="47.1" customHeight="1">
      <c r="A1378" s="372"/>
      <c r="B1378" s="373"/>
      <c r="C1378" s="374"/>
      <c r="D1378" s="375"/>
    </row>
    <row r="1379" spans="1:4" ht="47.1" customHeight="1">
      <c r="A1379" s="372"/>
      <c r="B1379" s="373"/>
      <c r="C1379" s="374"/>
      <c r="D1379" s="375"/>
    </row>
    <row r="1380" spans="1:4" ht="47.1" customHeight="1">
      <c r="A1380" s="372"/>
      <c r="B1380" s="373"/>
      <c r="C1380" s="374"/>
      <c r="D1380" s="375"/>
    </row>
    <row r="1381" spans="1:4" ht="47.1" customHeight="1">
      <c r="A1381" s="372"/>
      <c r="B1381" s="373"/>
      <c r="C1381" s="374"/>
      <c r="D1381" s="375"/>
    </row>
    <row r="1382" spans="1:4" ht="47.1" customHeight="1">
      <c r="A1382" s="372"/>
      <c r="B1382" s="373"/>
      <c r="C1382" s="374"/>
      <c r="D1382" s="375"/>
    </row>
    <row r="1383" spans="1:4" ht="47.1" customHeight="1">
      <c r="A1383" s="372"/>
      <c r="B1383" s="373"/>
      <c r="C1383" s="374"/>
      <c r="D1383" s="375"/>
    </row>
    <row r="1384" spans="1:4" ht="47.1" customHeight="1">
      <c r="A1384" s="372"/>
      <c r="B1384" s="373"/>
      <c r="C1384" s="374"/>
      <c r="D1384" s="375"/>
    </row>
    <row r="1385" spans="1:4" ht="47.1" customHeight="1">
      <c r="A1385" s="372"/>
      <c r="B1385" s="373"/>
      <c r="C1385" s="374"/>
      <c r="D1385" s="375"/>
    </row>
    <row r="1386" spans="1:4" ht="47.1" customHeight="1">
      <c r="A1386" s="372"/>
      <c r="B1386" s="373"/>
      <c r="C1386" s="374"/>
      <c r="D1386" s="375"/>
    </row>
    <row r="1387" spans="1:4" ht="47.1" customHeight="1">
      <c r="A1387" s="372"/>
      <c r="B1387" s="373"/>
      <c r="C1387" s="374"/>
      <c r="D1387" s="375"/>
    </row>
    <row r="1388" spans="1:4" ht="47.1" customHeight="1">
      <c r="A1388" s="372"/>
      <c r="B1388" s="373"/>
      <c r="C1388" s="374"/>
      <c r="D1388" s="375"/>
    </row>
    <row r="1389" spans="1:4" ht="47.1" customHeight="1">
      <c r="A1389" s="372"/>
      <c r="B1389" s="373"/>
      <c r="C1389" s="374"/>
      <c r="D1389" s="375"/>
    </row>
    <row r="1390" spans="1:4" ht="47.1" customHeight="1">
      <c r="A1390" s="372"/>
      <c r="B1390" s="373"/>
      <c r="C1390" s="374"/>
      <c r="D1390" s="375"/>
    </row>
    <row r="1391" spans="1:4" ht="47.1" customHeight="1">
      <c r="A1391" s="372"/>
      <c r="B1391" s="373"/>
      <c r="C1391" s="374"/>
      <c r="D1391" s="375"/>
    </row>
    <row r="1392" spans="1:4" ht="47.1" customHeight="1">
      <c r="A1392" s="372"/>
      <c r="B1392" s="373"/>
      <c r="C1392" s="374"/>
      <c r="D1392" s="375"/>
    </row>
    <row r="1393" spans="1:4" ht="47.1" customHeight="1">
      <c r="A1393" s="372"/>
      <c r="B1393" s="373"/>
      <c r="C1393" s="374"/>
      <c r="D1393" s="375"/>
    </row>
    <row r="1394" spans="1:4" ht="47.1" customHeight="1">
      <c r="A1394" s="372"/>
      <c r="B1394" s="373"/>
      <c r="C1394" s="374"/>
      <c r="D1394" s="375"/>
    </row>
    <row r="1395" spans="1:4" ht="47.1" customHeight="1">
      <c r="A1395" s="372"/>
      <c r="B1395" s="373"/>
      <c r="C1395" s="374"/>
      <c r="D1395" s="375"/>
    </row>
    <row r="1396" spans="1:4" ht="47.1" customHeight="1">
      <c r="A1396" s="372"/>
      <c r="B1396" s="373"/>
      <c r="C1396" s="374"/>
      <c r="D1396" s="375"/>
    </row>
    <row r="1397" spans="1:4" ht="47.1" customHeight="1">
      <c r="A1397" s="372"/>
      <c r="B1397" s="373"/>
      <c r="C1397" s="374"/>
      <c r="D1397" s="375"/>
    </row>
    <row r="1398" spans="1:4" ht="47.1" customHeight="1">
      <c r="A1398" s="372"/>
      <c r="B1398" s="373"/>
      <c r="C1398" s="374"/>
      <c r="D1398" s="375"/>
    </row>
    <row r="1399" spans="1:4" ht="47.1" customHeight="1">
      <c r="A1399" s="372"/>
      <c r="B1399" s="373"/>
      <c r="C1399" s="374"/>
      <c r="D1399" s="375"/>
    </row>
    <row r="1400" spans="1:4" ht="47.1" customHeight="1">
      <c r="A1400" s="372"/>
      <c r="B1400" s="373"/>
      <c r="C1400" s="374"/>
      <c r="D1400" s="375"/>
    </row>
    <row r="1401" spans="1:4" ht="47.1" customHeight="1">
      <c r="A1401" s="372"/>
      <c r="B1401" s="373"/>
      <c r="C1401" s="374"/>
      <c r="D1401" s="375"/>
    </row>
    <row r="1402" spans="1:4" ht="47.1" customHeight="1">
      <c r="A1402" s="372"/>
      <c r="B1402" s="373"/>
      <c r="C1402" s="374"/>
      <c r="D1402" s="375"/>
    </row>
    <row r="1403" spans="1:4" ht="47.1" customHeight="1">
      <c r="A1403" s="372"/>
      <c r="B1403" s="373"/>
      <c r="C1403" s="374"/>
      <c r="D1403" s="375"/>
    </row>
    <row r="1404" spans="1:4" ht="47.1" customHeight="1">
      <c r="A1404" s="372"/>
      <c r="B1404" s="373"/>
      <c r="C1404" s="374"/>
      <c r="D1404" s="375"/>
    </row>
    <row r="1405" spans="1:4" ht="47.1" customHeight="1">
      <c r="A1405" s="372"/>
      <c r="B1405" s="373"/>
      <c r="C1405" s="374"/>
      <c r="D1405" s="375"/>
    </row>
    <row r="1406" spans="1:4" ht="47.1" customHeight="1">
      <c r="A1406" s="372"/>
      <c r="B1406" s="373"/>
      <c r="C1406" s="374"/>
      <c r="D1406" s="375"/>
    </row>
    <row r="1407" spans="1:4" ht="47.1" customHeight="1">
      <c r="A1407" s="372"/>
      <c r="B1407" s="373"/>
      <c r="C1407" s="374"/>
      <c r="D1407" s="375"/>
    </row>
    <row r="1408" spans="1:4" ht="47.1" customHeight="1">
      <c r="A1408" s="372"/>
      <c r="B1408" s="373"/>
      <c r="C1408" s="374"/>
      <c r="D1408" s="375"/>
    </row>
    <row r="1409" spans="1:4" ht="47.1" customHeight="1">
      <c r="A1409" s="372"/>
      <c r="B1409" s="373"/>
      <c r="C1409" s="374"/>
      <c r="D1409" s="375"/>
    </row>
    <row r="1410" spans="1:4" ht="47.1" customHeight="1">
      <c r="A1410" s="372"/>
      <c r="B1410" s="373"/>
      <c r="C1410" s="374"/>
      <c r="D1410" s="375"/>
    </row>
    <row r="1411" spans="1:4" ht="47.1" customHeight="1">
      <c r="A1411" s="372"/>
      <c r="B1411" s="373"/>
      <c r="C1411" s="374"/>
      <c r="D1411" s="375"/>
    </row>
    <row r="1412" spans="1:4" ht="47.1" customHeight="1">
      <c r="A1412" s="372"/>
      <c r="B1412" s="373"/>
      <c r="C1412" s="374"/>
      <c r="D1412" s="375"/>
    </row>
    <row r="1413" spans="1:4" ht="47.1" customHeight="1">
      <c r="A1413" s="372"/>
      <c r="B1413" s="373"/>
      <c r="C1413" s="374"/>
      <c r="D1413" s="375"/>
    </row>
    <row r="1414" spans="1:4" ht="47.1" customHeight="1">
      <c r="A1414" s="372"/>
      <c r="B1414" s="373"/>
      <c r="C1414" s="374"/>
      <c r="D1414" s="375"/>
    </row>
    <row r="1415" spans="1:4" ht="47.1" customHeight="1">
      <c r="A1415" s="372"/>
      <c r="B1415" s="373"/>
      <c r="C1415" s="374"/>
      <c r="D1415" s="375"/>
    </row>
    <row r="1416" spans="1:4" ht="47.1" customHeight="1">
      <c r="A1416" s="372"/>
      <c r="B1416" s="373"/>
      <c r="C1416" s="374"/>
      <c r="D1416" s="375"/>
    </row>
    <row r="1417" spans="1:4" ht="47.1" customHeight="1">
      <c r="A1417" s="372"/>
      <c r="B1417" s="373"/>
      <c r="C1417" s="374"/>
      <c r="D1417" s="375"/>
    </row>
    <row r="1418" spans="1:4" ht="47.1" customHeight="1">
      <c r="A1418" s="372"/>
      <c r="B1418" s="373"/>
      <c r="C1418" s="374"/>
      <c r="D1418" s="375"/>
    </row>
    <row r="1419" spans="1:4" ht="47.1" customHeight="1">
      <c r="A1419" s="372"/>
      <c r="B1419" s="373"/>
      <c r="C1419" s="374"/>
      <c r="D1419" s="375"/>
    </row>
    <row r="1420" spans="1:4" ht="47.1" customHeight="1">
      <c r="A1420" s="372"/>
      <c r="B1420" s="373"/>
      <c r="C1420" s="374"/>
      <c r="D1420" s="375"/>
    </row>
    <row r="1421" spans="1:4" ht="47.1" customHeight="1">
      <c r="A1421" s="372"/>
      <c r="B1421" s="373"/>
      <c r="C1421" s="374"/>
      <c r="D1421" s="375"/>
    </row>
    <row r="1422" spans="1:4" ht="47.1" customHeight="1">
      <c r="A1422" s="372"/>
      <c r="B1422" s="373"/>
      <c r="C1422" s="374"/>
      <c r="D1422" s="375"/>
    </row>
    <row r="1423" spans="1:4" ht="47.1" customHeight="1">
      <c r="A1423" s="372"/>
      <c r="B1423" s="373"/>
      <c r="C1423" s="374"/>
      <c r="D1423" s="375"/>
    </row>
    <row r="1424" spans="1:4" ht="47.1" customHeight="1">
      <c r="A1424" s="372"/>
      <c r="B1424" s="373"/>
      <c r="C1424" s="374"/>
      <c r="D1424" s="375"/>
    </row>
    <row r="1425" spans="1:4" ht="47.1" customHeight="1">
      <c r="A1425" s="372"/>
      <c r="B1425" s="373"/>
      <c r="C1425" s="374"/>
      <c r="D1425" s="375"/>
    </row>
    <row r="1426" spans="1:4" ht="47.1" customHeight="1">
      <c r="A1426" s="372"/>
      <c r="B1426" s="373"/>
      <c r="C1426" s="374"/>
      <c r="D1426" s="375"/>
    </row>
    <row r="1427" spans="1:4" ht="47.1" customHeight="1">
      <c r="A1427" s="372"/>
      <c r="B1427" s="373"/>
      <c r="C1427" s="374"/>
      <c r="D1427" s="375"/>
    </row>
    <row r="1428" spans="1:4" ht="47.1" customHeight="1">
      <c r="A1428" s="372"/>
      <c r="B1428" s="373"/>
      <c r="C1428" s="374"/>
      <c r="D1428" s="375"/>
    </row>
    <row r="1429" spans="1:4" ht="47.1" customHeight="1">
      <c r="A1429" s="372"/>
      <c r="B1429" s="373"/>
      <c r="C1429" s="374"/>
      <c r="D1429" s="375"/>
    </row>
    <row r="1430" spans="1:4" ht="47.1" customHeight="1">
      <c r="A1430" s="372"/>
      <c r="B1430" s="373"/>
      <c r="C1430" s="374"/>
      <c r="D1430" s="375"/>
    </row>
    <row r="1431" spans="1:4" ht="47.1" customHeight="1">
      <c r="A1431" s="372"/>
      <c r="B1431" s="373"/>
      <c r="C1431" s="374"/>
      <c r="D1431" s="375"/>
    </row>
    <row r="1432" spans="1:4" ht="47.1" customHeight="1">
      <c r="A1432" s="372"/>
      <c r="B1432" s="373"/>
      <c r="C1432" s="374"/>
      <c r="D1432" s="375"/>
    </row>
    <row r="1433" spans="1:4" ht="47.1" customHeight="1">
      <c r="A1433" s="372"/>
      <c r="B1433" s="373"/>
      <c r="C1433" s="374"/>
      <c r="D1433" s="375"/>
    </row>
    <row r="1434" spans="1:4" ht="47.1" customHeight="1">
      <c r="A1434" s="372"/>
      <c r="B1434" s="373"/>
      <c r="C1434" s="374"/>
      <c r="D1434" s="375"/>
    </row>
    <row r="1435" spans="1:4" ht="47.1" customHeight="1">
      <c r="A1435" s="372"/>
      <c r="B1435" s="373"/>
      <c r="C1435" s="374"/>
      <c r="D1435" s="375"/>
    </row>
    <row r="1436" spans="1:4" ht="47.1" customHeight="1">
      <c r="A1436" s="372"/>
      <c r="B1436" s="373"/>
      <c r="C1436" s="374"/>
      <c r="D1436" s="375"/>
    </row>
    <row r="1437" spans="1:4" ht="47.1" customHeight="1">
      <c r="A1437" s="372"/>
      <c r="B1437" s="373"/>
      <c r="C1437" s="374"/>
      <c r="D1437" s="375"/>
    </row>
    <row r="1438" spans="1:4" ht="47.1" customHeight="1">
      <c r="A1438" s="372"/>
      <c r="B1438" s="373"/>
      <c r="C1438" s="374"/>
      <c r="D1438" s="375"/>
    </row>
    <row r="1439" spans="1:4" ht="47.1" customHeight="1">
      <c r="A1439" s="372"/>
      <c r="B1439" s="373"/>
      <c r="C1439" s="374"/>
      <c r="D1439" s="375"/>
    </row>
    <row r="1440" spans="1:4" ht="47.1" customHeight="1">
      <c r="A1440" s="372"/>
      <c r="B1440" s="373"/>
      <c r="C1440" s="374"/>
      <c r="D1440" s="375"/>
    </row>
    <row r="1441" spans="1:4" ht="47.1" customHeight="1">
      <c r="A1441" s="372"/>
      <c r="B1441" s="373"/>
      <c r="C1441" s="374"/>
      <c r="D1441" s="375"/>
    </row>
    <row r="1442" spans="1:4" ht="47.1" customHeight="1">
      <c r="A1442" s="372"/>
      <c r="B1442" s="373"/>
      <c r="C1442" s="374"/>
      <c r="D1442" s="375"/>
    </row>
    <row r="1443" spans="1:4" ht="47.1" customHeight="1">
      <c r="A1443" s="372"/>
      <c r="B1443" s="373"/>
      <c r="C1443" s="374"/>
      <c r="D1443" s="375"/>
    </row>
    <row r="1444" spans="1:4" ht="47.1" customHeight="1">
      <c r="A1444" s="372"/>
      <c r="B1444" s="373"/>
      <c r="C1444" s="374"/>
      <c r="D1444" s="375"/>
    </row>
    <row r="1445" spans="1:4" ht="47.1" customHeight="1">
      <c r="A1445" s="372"/>
      <c r="B1445" s="373"/>
      <c r="C1445" s="374"/>
      <c r="D1445" s="375"/>
    </row>
    <row r="1446" spans="1:4" ht="47.1" customHeight="1">
      <c r="A1446" s="372"/>
      <c r="B1446" s="373"/>
      <c r="C1446" s="374"/>
      <c r="D1446" s="375"/>
    </row>
    <row r="1447" spans="1:4" ht="47.1" customHeight="1">
      <c r="A1447" s="372"/>
      <c r="B1447" s="373"/>
      <c r="C1447" s="374"/>
      <c r="D1447" s="375"/>
    </row>
    <row r="1448" spans="1:4" ht="47.1" customHeight="1">
      <c r="A1448" s="372"/>
      <c r="B1448" s="373"/>
      <c r="C1448" s="374"/>
      <c r="D1448" s="375"/>
    </row>
    <row r="1449" spans="1:4" ht="47.1" customHeight="1">
      <c r="A1449" s="372"/>
      <c r="B1449" s="373"/>
      <c r="C1449" s="374"/>
      <c r="D1449" s="375"/>
    </row>
    <row r="1450" spans="1:4" ht="47.1" customHeight="1">
      <c r="A1450" s="372"/>
      <c r="B1450" s="373"/>
      <c r="C1450" s="374"/>
      <c r="D1450" s="375"/>
    </row>
    <row r="1451" spans="1:4" ht="47.1" customHeight="1">
      <c r="A1451" s="372"/>
      <c r="B1451" s="373"/>
      <c r="C1451" s="374"/>
      <c r="D1451" s="375"/>
    </row>
    <row r="1452" spans="1:4" ht="47.1" customHeight="1">
      <c r="A1452" s="372"/>
      <c r="B1452" s="373"/>
      <c r="C1452" s="374"/>
      <c r="D1452" s="375"/>
    </row>
    <row r="1453" spans="1:4" ht="47.1" customHeight="1">
      <c r="A1453" s="372"/>
      <c r="B1453" s="373"/>
      <c r="C1453" s="374"/>
      <c r="D1453" s="375"/>
    </row>
    <row r="1454" spans="1:4" ht="47.1" customHeight="1">
      <c r="A1454" s="372"/>
      <c r="B1454" s="373"/>
      <c r="C1454" s="374"/>
      <c r="D1454" s="375"/>
    </row>
    <row r="1455" spans="1:4" ht="47.1" customHeight="1">
      <c r="A1455" s="372"/>
      <c r="B1455" s="373"/>
      <c r="C1455" s="374"/>
      <c r="D1455" s="375"/>
    </row>
    <row r="1456" spans="1:4" ht="47.1" customHeight="1">
      <c r="A1456" s="372"/>
      <c r="B1456" s="373"/>
      <c r="C1456" s="374"/>
      <c r="D1456" s="375"/>
    </row>
    <row r="1457" spans="1:4" ht="47.1" customHeight="1">
      <c r="A1457" s="372"/>
      <c r="B1457" s="373"/>
      <c r="C1457" s="374"/>
      <c r="D1457" s="375"/>
    </row>
    <row r="1458" spans="1:4" ht="47.1" customHeight="1">
      <c r="A1458" s="372"/>
      <c r="B1458" s="373"/>
      <c r="C1458" s="374"/>
      <c r="D1458" s="375"/>
    </row>
    <row r="1459" spans="1:4" ht="47.1" customHeight="1">
      <c r="A1459" s="372"/>
      <c r="B1459" s="373"/>
      <c r="C1459" s="374"/>
      <c r="D1459" s="375"/>
    </row>
    <row r="1460" spans="1:4" ht="47.1" customHeight="1">
      <c r="A1460" s="372"/>
      <c r="B1460" s="373"/>
      <c r="C1460" s="374"/>
      <c r="D1460" s="375"/>
    </row>
    <row r="1461" spans="1:4" ht="47.1" customHeight="1">
      <c r="A1461" s="372"/>
      <c r="B1461" s="373"/>
      <c r="C1461" s="374"/>
      <c r="D1461" s="375"/>
    </row>
    <row r="1462" spans="1:4" ht="47.1" customHeight="1">
      <c r="A1462" s="372"/>
      <c r="B1462" s="373"/>
      <c r="C1462" s="374"/>
      <c r="D1462" s="375"/>
    </row>
    <row r="1463" spans="1:4" ht="47.1" customHeight="1">
      <c r="A1463" s="372"/>
      <c r="B1463" s="373"/>
      <c r="C1463" s="374"/>
      <c r="D1463" s="375"/>
    </row>
    <row r="1464" spans="1:4" ht="47.1" customHeight="1">
      <c r="A1464" s="372"/>
      <c r="B1464" s="373"/>
      <c r="C1464" s="374"/>
      <c r="D1464" s="375"/>
    </row>
    <row r="1465" spans="1:4" ht="47.1" customHeight="1">
      <c r="A1465" s="372"/>
      <c r="B1465" s="373"/>
      <c r="C1465" s="374"/>
      <c r="D1465" s="375"/>
    </row>
    <row r="1466" spans="1:4" ht="47.1" customHeight="1">
      <c r="A1466" s="372"/>
      <c r="B1466" s="373"/>
      <c r="C1466" s="374"/>
      <c r="D1466" s="375"/>
    </row>
    <row r="1467" spans="1:4" ht="47.1" customHeight="1">
      <c r="A1467" s="372"/>
      <c r="B1467" s="373"/>
      <c r="C1467" s="374"/>
      <c r="D1467" s="375"/>
    </row>
    <row r="1468" spans="1:4" ht="47.1" customHeight="1">
      <c r="A1468" s="372"/>
      <c r="B1468" s="373"/>
      <c r="C1468" s="374"/>
      <c r="D1468" s="375"/>
    </row>
    <row r="1469" spans="1:4" ht="47.1" customHeight="1">
      <c r="A1469" s="372"/>
      <c r="B1469" s="373"/>
      <c r="C1469" s="374"/>
      <c r="D1469" s="375"/>
    </row>
    <row r="1470" spans="1:4" ht="47.1" customHeight="1">
      <c r="A1470" s="372"/>
      <c r="B1470" s="373"/>
      <c r="C1470" s="374"/>
      <c r="D1470" s="375"/>
    </row>
    <row r="1471" spans="1:4" ht="47.1" customHeight="1">
      <c r="A1471" s="372"/>
      <c r="B1471" s="373"/>
      <c r="C1471" s="374"/>
      <c r="D1471" s="375"/>
    </row>
    <row r="1472" spans="1:4" ht="47.1" customHeight="1">
      <c r="A1472" s="372"/>
      <c r="B1472" s="373"/>
      <c r="C1472" s="374"/>
      <c r="D1472" s="375"/>
    </row>
    <row r="1473" spans="1:4" ht="47.1" customHeight="1">
      <c r="A1473" s="372"/>
      <c r="B1473" s="373"/>
      <c r="C1473" s="374"/>
      <c r="D1473" s="375"/>
    </row>
    <row r="1474" spans="1:4" ht="47.1" customHeight="1">
      <c r="A1474" s="372"/>
      <c r="B1474" s="373"/>
      <c r="C1474" s="374"/>
      <c r="D1474" s="375"/>
    </row>
    <row r="1475" spans="1:4" ht="47.1" customHeight="1">
      <c r="A1475" s="372"/>
      <c r="B1475" s="373"/>
      <c r="C1475" s="374"/>
      <c r="D1475" s="375"/>
    </row>
    <row r="1476" spans="1:4" ht="47.1" customHeight="1">
      <c r="A1476" s="372"/>
      <c r="B1476" s="373"/>
      <c r="C1476" s="374"/>
      <c r="D1476" s="375"/>
    </row>
    <row r="1477" spans="1:4" ht="47.1" customHeight="1">
      <c r="A1477" s="372"/>
      <c r="B1477" s="373"/>
      <c r="C1477" s="374"/>
      <c r="D1477" s="375"/>
    </row>
    <row r="1478" spans="1:4" ht="47.1" customHeight="1">
      <c r="A1478" s="372"/>
      <c r="B1478" s="373"/>
      <c r="C1478" s="374"/>
      <c r="D1478" s="375"/>
    </row>
    <row r="1479" spans="1:4" ht="47.1" customHeight="1">
      <c r="A1479" s="372"/>
      <c r="B1479" s="373"/>
      <c r="C1479" s="374"/>
      <c r="D1479" s="375"/>
    </row>
    <row r="1480" spans="1:4" ht="47.1" customHeight="1">
      <c r="A1480" s="372"/>
      <c r="B1480" s="373"/>
      <c r="C1480" s="374"/>
      <c r="D1480" s="375"/>
    </row>
    <row r="1481" spans="1:4" ht="47.1" customHeight="1">
      <c r="A1481" s="372"/>
      <c r="B1481" s="373"/>
      <c r="C1481" s="374"/>
      <c r="D1481" s="375"/>
    </row>
    <row r="1482" spans="1:4" ht="47.1" customHeight="1">
      <c r="A1482" s="372"/>
      <c r="B1482" s="373"/>
      <c r="C1482" s="374"/>
      <c r="D1482" s="375"/>
    </row>
    <row r="1483" spans="1:4" ht="47.1" customHeight="1">
      <c r="A1483" s="372"/>
      <c r="B1483" s="373"/>
      <c r="C1483" s="374"/>
      <c r="D1483" s="375"/>
    </row>
    <row r="1484" spans="1:4" ht="47.1" customHeight="1">
      <c r="A1484" s="372"/>
      <c r="B1484" s="373"/>
      <c r="C1484" s="374"/>
      <c r="D1484" s="375"/>
    </row>
    <row r="1485" spans="1:4" ht="47.1" customHeight="1">
      <c r="A1485" s="372"/>
      <c r="B1485" s="373"/>
      <c r="C1485" s="374"/>
      <c r="D1485" s="375"/>
    </row>
    <row r="1486" spans="1:4" ht="47.1" customHeight="1">
      <c r="A1486" s="372"/>
      <c r="B1486" s="373"/>
      <c r="C1486" s="374"/>
      <c r="D1486" s="375"/>
    </row>
    <row r="1487" spans="1:4" ht="47.1" customHeight="1">
      <c r="A1487" s="372"/>
      <c r="B1487" s="373"/>
      <c r="C1487" s="374"/>
      <c r="D1487" s="375"/>
    </row>
    <row r="1488" spans="1:4" ht="47.1" customHeight="1">
      <c r="A1488" s="372"/>
      <c r="B1488" s="373"/>
      <c r="C1488" s="374"/>
      <c r="D1488" s="375"/>
    </row>
    <row r="1489" spans="1:4" ht="47.1" customHeight="1">
      <c r="A1489" s="372"/>
      <c r="B1489" s="373"/>
      <c r="C1489" s="374"/>
      <c r="D1489" s="375"/>
    </row>
    <row r="1490" spans="1:4" ht="47.1" customHeight="1">
      <c r="A1490" s="372"/>
      <c r="B1490" s="373"/>
      <c r="C1490" s="374"/>
      <c r="D1490" s="375"/>
    </row>
    <row r="1491" spans="1:4" ht="47.1" customHeight="1">
      <c r="A1491" s="372"/>
      <c r="B1491" s="373"/>
      <c r="C1491" s="374"/>
      <c r="D1491" s="375"/>
    </row>
    <row r="1492" spans="1:4" ht="47.1" customHeight="1">
      <c r="A1492" s="372"/>
      <c r="B1492" s="373"/>
      <c r="C1492" s="374"/>
      <c r="D1492" s="375"/>
    </row>
    <row r="1493" spans="1:4" ht="47.1" customHeight="1">
      <c r="A1493" s="372"/>
      <c r="B1493" s="373"/>
      <c r="C1493" s="374"/>
      <c r="D1493" s="375"/>
    </row>
    <row r="1494" spans="1:4" ht="47.1" customHeight="1">
      <c r="A1494" s="372"/>
      <c r="B1494" s="373"/>
      <c r="C1494" s="374"/>
      <c r="D1494" s="375"/>
    </row>
    <row r="1495" spans="1:4" ht="47.1" customHeight="1">
      <c r="A1495" s="372"/>
      <c r="B1495" s="373"/>
      <c r="C1495" s="374"/>
      <c r="D1495" s="375"/>
    </row>
    <row r="1496" spans="1:4" ht="47.1" customHeight="1">
      <c r="A1496" s="372"/>
      <c r="B1496" s="373"/>
      <c r="C1496" s="374"/>
      <c r="D1496" s="375"/>
    </row>
    <row r="1497" spans="1:4" ht="47.1" customHeight="1">
      <c r="A1497" s="372"/>
      <c r="B1497" s="373"/>
      <c r="C1497" s="374"/>
      <c r="D1497" s="375"/>
    </row>
    <row r="1498" spans="1:4" ht="47.1" customHeight="1">
      <c r="A1498" s="372"/>
      <c r="B1498" s="373"/>
      <c r="C1498" s="374"/>
      <c r="D1498" s="375"/>
    </row>
    <row r="1499" spans="1:4" ht="47.1" customHeight="1">
      <c r="A1499" s="372"/>
      <c r="B1499" s="373"/>
      <c r="C1499" s="374"/>
      <c r="D1499" s="375"/>
    </row>
    <row r="1500" spans="1:4" ht="47.1" customHeight="1">
      <c r="A1500" s="372"/>
      <c r="B1500" s="373"/>
      <c r="C1500" s="374"/>
      <c r="D1500" s="375"/>
    </row>
    <row r="1501" spans="1:4" ht="47.1" customHeight="1">
      <c r="A1501" s="372"/>
      <c r="B1501" s="373"/>
      <c r="C1501" s="374"/>
      <c r="D1501" s="375"/>
    </row>
    <row r="1502" spans="1:4" ht="47.1" customHeight="1">
      <c r="A1502" s="372"/>
      <c r="B1502" s="373"/>
      <c r="C1502" s="374"/>
      <c r="D1502" s="375"/>
    </row>
    <row r="1503" spans="1:4" ht="47.1" customHeight="1">
      <c r="A1503" s="372"/>
      <c r="B1503" s="373"/>
      <c r="C1503" s="374"/>
      <c r="D1503" s="375"/>
    </row>
    <row r="1504" spans="1:4" ht="47.1" customHeight="1">
      <c r="A1504" s="372"/>
      <c r="B1504" s="373"/>
      <c r="C1504" s="374"/>
      <c r="D1504" s="375"/>
    </row>
    <row r="1505" spans="1:4" ht="47.1" customHeight="1">
      <c r="A1505" s="372"/>
      <c r="B1505" s="373"/>
      <c r="C1505" s="374"/>
      <c r="D1505" s="375"/>
    </row>
    <row r="1506" spans="1:4" ht="47.1" customHeight="1">
      <c r="A1506" s="372"/>
      <c r="B1506" s="373"/>
      <c r="C1506" s="374"/>
      <c r="D1506" s="375"/>
    </row>
    <row r="1507" spans="1:4" ht="47.1" customHeight="1">
      <c r="A1507" s="372"/>
      <c r="B1507" s="373"/>
      <c r="C1507" s="374"/>
      <c r="D1507" s="375"/>
    </row>
    <row r="1508" spans="1:4" ht="47.1" customHeight="1">
      <c r="A1508" s="372"/>
      <c r="B1508" s="373"/>
      <c r="C1508" s="374"/>
      <c r="D1508" s="375"/>
    </row>
    <row r="1509" spans="1:4" ht="47.1" customHeight="1">
      <c r="A1509" s="372"/>
      <c r="B1509" s="373"/>
      <c r="C1509" s="374"/>
      <c r="D1509" s="375"/>
    </row>
    <row r="1510" spans="1:4" ht="47.1" customHeight="1">
      <c r="A1510" s="372"/>
      <c r="B1510" s="373"/>
      <c r="C1510" s="374"/>
      <c r="D1510" s="375"/>
    </row>
    <row r="1511" spans="1:4" ht="47.1" customHeight="1">
      <c r="A1511" s="372"/>
      <c r="B1511" s="373"/>
      <c r="C1511" s="374"/>
      <c r="D1511" s="375"/>
    </row>
    <row r="1512" spans="1:4" ht="47.1" customHeight="1">
      <c r="A1512" s="372"/>
      <c r="B1512" s="373"/>
      <c r="C1512" s="374"/>
      <c r="D1512" s="375"/>
    </row>
    <row r="1513" spans="1:4" ht="47.1" customHeight="1">
      <c r="A1513" s="372"/>
      <c r="B1513" s="373"/>
      <c r="C1513" s="374"/>
      <c r="D1513" s="375"/>
    </row>
    <row r="1514" spans="1:4" ht="47.1" customHeight="1">
      <c r="A1514" s="372"/>
      <c r="B1514" s="373"/>
      <c r="C1514" s="374"/>
      <c r="D1514" s="375"/>
    </row>
    <row r="1515" spans="1:4" ht="47.1" customHeight="1">
      <c r="A1515" s="372"/>
      <c r="B1515" s="373"/>
      <c r="C1515" s="374"/>
      <c r="D1515" s="375"/>
    </row>
    <row r="1516" spans="1:4" ht="47.1" customHeight="1">
      <c r="A1516" s="372"/>
      <c r="B1516" s="373"/>
      <c r="C1516" s="374"/>
      <c r="D1516" s="375"/>
    </row>
    <row r="1517" spans="1:4" ht="47.1" customHeight="1">
      <c r="A1517" s="372"/>
      <c r="B1517" s="373"/>
      <c r="C1517" s="374"/>
      <c r="D1517" s="375"/>
    </row>
    <row r="1518" spans="1:4" ht="47.1" customHeight="1">
      <c r="A1518" s="372"/>
      <c r="B1518" s="373"/>
      <c r="C1518" s="374"/>
      <c r="D1518" s="375"/>
    </row>
    <row r="1519" spans="1:4" ht="47.1" customHeight="1">
      <c r="A1519" s="372"/>
      <c r="B1519" s="373"/>
      <c r="C1519" s="374"/>
      <c r="D1519" s="375"/>
    </row>
    <row r="1520" spans="1:4" ht="47.1" customHeight="1">
      <c r="A1520" s="372"/>
      <c r="B1520" s="373"/>
      <c r="C1520" s="374"/>
      <c r="D1520" s="375"/>
    </row>
    <row r="1521" spans="1:4" ht="47.1" customHeight="1">
      <c r="A1521" s="372"/>
      <c r="B1521" s="373"/>
      <c r="C1521" s="374"/>
      <c r="D1521" s="375"/>
    </row>
    <row r="1522" spans="1:4" ht="47.1" customHeight="1">
      <c r="A1522" s="372"/>
      <c r="B1522" s="373"/>
      <c r="C1522" s="374"/>
      <c r="D1522" s="375"/>
    </row>
    <row r="1523" spans="1:4" ht="47.1" customHeight="1">
      <c r="A1523" s="372"/>
      <c r="B1523" s="373"/>
      <c r="C1523" s="374"/>
      <c r="D1523" s="375"/>
    </row>
    <row r="1524" spans="1:4" ht="47.1" customHeight="1">
      <c r="A1524" s="372"/>
      <c r="B1524" s="373"/>
      <c r="C1524" s="374"/>
      <c r="D1524" s="375"/>
    </row>
    <row r="1525" spans="1:4" ht="47.1" customHeight="1">
      <c r="A1525" s="372"/>
      <c r="B1525" s="373"/>
      <c r="C1525" s="374"/>
      <c r="D1525" s="375"/>
    </row>
    <row r="1526" spans="1:4" ht="47.1" customHeight="1">
      <c r="A1526" s="372"/>
      <c r="B1526" s="373"/>
      <c r="C1526" s="374"/>
      <c r="D1526" s="375"/>
    </row>
    <row r="1527" spans="1:4" ht="47.1" customHeight="1">
      <c r="A1527" s="372"/>
      <c r="B1527" s="373"/>
      <c r="C1527" s="374"/>
      <c r="D1527" s="375"/>
    </row>
    <row r="1528" spans="1:4" ht="47.1" customHeight="1">
      <c r="A1528" s="372"/>
      <c r="B1528" s="373"/>
      <c r="C1528" s="374"/>
      <c r="D1528" s="375"/>
    </row>
    <row r="1529" spans="1:4" ht="47.1" customHeight="1">
      <c r="A1529" s="372"/>
      <c r="B1529" s="373"/>
      <c r="C1529" s="374"/>
      <c r="D1529" s="375"/>
    </row>
    <row r="1530" spans="1:4" ht="47.1" customHeight="1">
      <c r="A1530" s="372"/>
      <c r="B1530" s="373"/>
      <c r="C1530" s="374"/>
      <c r="D1530" s="375"/>
    </row>
    <row r="1531" spans="1:4" ht="47.1" customHeight="1">
      <c r="A1531" s="372"/>
      <c r="B1531" s="373"/>
      <c r="C1531" s="374"/>
      <c r="D1531" s="375"/>
    </row>
    <row r="1532" spans="1:4" ht="47.1" customHeight="1">
      <c r="A1532" s="372"/>
      <c r="B1532" s="373"/>
      <c r="C1532" s="374"/>
      <c r="D1532" s="375"/>
    </row>
    <row r="1533" spans="1:4" ht="47.1" customHeight="1">
      <c r="A1533" s="372"/>
      <c r="B1533" s="373"/>
      <c r="C1533" s="374"/>
      <c r="D1533" s="375"/>
    </row>
    <row r="1534" spans="1:4" ht="47.1" customHeight="1">
      <c r="A1534" s="372"/>
      <c r="B1534" s="373"/>
      <c r="C1534" s="374"/>
      <c r="D1534" s="375"/>
    </row>
    <row r="1535" spans="1:4" ht="47.1" customHeight="1">
      <c r="A1535" s="372"/>
      <c r="B1535" s="373"/>
      <c r="C1535" s="374"/>
      <c r="D1535" s="375"/>
    </row>
    <row r="1536" spans="1:4" ht="47.1" customHeight="1">
      <c r="A1536" s="372"/>
      <c r="B1536" s="373"/>
      <c r="C1536" s="374"/>
      <c r="D1536" s="375"/>
    </row>
    <row r="1537" spans="1:4" ht="47.1" customHeight="1">
      <c r="A1537" s="372"/>
      <c r="B1537" s="373"/>
      <c r="C1537" s="374"/>
      <c r="D1537" s="375"/>
    </row>
    <row r="1538" spans="1:4" ht="47.1" customHeight="1">
      <c r="A1538" s="372"/>
      <c r="B1538" s="373"/>
      <c r="C1538" s="374"/>
      <c r="D1538" s="375"/>
    </row>
    <row r="1539" spans="1:4" ht="47.1" customHeight="1">
      <c r="A1539" s="372"/>
      <c r="B1539" s="373"/>
      <c r="C1539" s="374"/>
      <c r="D1539" s="375"/>
    </row>
    <row r="1540" spans="1:4" ht="47.1" customHeight="1">
      <c r="A1540" s="372"/>
      <c r="B1540" s="373"/>
      <c r="C1540" s="374"/>
      <c r="D1540" s="375"/>
    </row>
    <row r="1541" spans="1:4" ht="47.1" customHeight="1">
      <c r="A1541" s="372"/>
      <c r="B1541" s="373"/>
      <c r="C1541" s="374"/>
      <c r="D1541" s="375"/>
    </row>
    <row r="1542" spans="1:4" ht="47.1" customHeight="1">
      <c r="A1542" s="372"/>
      <c r="B1542" s="373"/>
      <c r="C1542" s="374"/>
      <c r="D1542" s="375"/>
    </row>
    <row r="1543" spans="1:4" ht="47.1" customHeight="1">
      <c r="A1543" s="372"/>
      <c r="B1543" s="373"/>
      <c r="C1543" s="374"/>
      <c r="D1543" s="375"/>
    </row>
    <row r="1544" spans="1:4" ht="47.1" customHeight="1">
      <c r="A1544" s="372"/>
      <c r="B1544" s="373"/>
      <c r="C1544" s="374"/>
      <c r="D1544" s="375"/>
    </row>
    <row r="1545" spans="1:4" ht="47.1" customHeight="1">
      <c r="A1545" s="372"/>
      <c r="B1545" s="373"/>
      <c r="C1545" s="374"/>
      <c r="D1545" s="375"/>
    </row>
    <row r="1546" spans="1:4" ht="47.1" customHeight="1">
      <c r="A1546" s="372"/>
      <c r="B1546" s="373"/>
      <c r="C1546" s="374"/>
      <c r="D1546" s="375"/>
    </row>
    <row r="1547" spans="1:4" ht="47.1" customHeight="1">
      <c r="A1547" s="372"/>
      <c r="B1547" s="373"/>
      <c r="C1547" s="374"/>
      <c r="D1547" s="375"/>
    </row>
    <row r="1548" spans="1:4" ht="47.1" customHeight="1">
      <c r="A1548" s="372"/>
      <c r="B1548" s="373"/>
      <c r="C1548" s="374"/>
      <c r="D1548" s="375"/>
    </row>
    <row r="1549" spans="1:4" ht="47.1" customHeight="1">
      <c r="A1549" s="372"/>
      <c r="B1549" s="373"/>
      <c r="C1549" s="374"/>
      <c r="D1549" s="375"/>
    </row>
    <row r="1550" spans="1:4" ht="47.1" customHeight="1">
      <c r="A1550" s="372"/>
      <c r="B1550" s="373"/>
      <c r="C1550" s="374"/>
      <c r="D1550" s="375"/>
    </row>
    <row r="1551" spans="1:4" ht="47.1" customHeight="1">
      <c r="A1551" s="372"/>
      <c r="B1551" s="373"/>
      <c r="C1551" s="374"/>
      <c r="D1551" s="375"/>
    </row>
    <row r="1552" spans="1:4" ht="47.1" customHeight="1">
      <c r="A1552" s="372"/>
      <c r="B1552" s="373"/>
      <c r="C1552" s="374"/>
      <c r="D1552" s="375"/>
    </row>
    <row r="1553" spans="1:4" ht="47.1" customHeight="1">
      <c r="A1553" s="372"/>
      <c r="B1553" s="373"/>
      <c r="C1553" s="374"/>
      <c r="D1553" s="375"/>
    </row>
    <row r="1554" spans="1:4" ht="47.1" customHeight="1">
      <c r="A1554" s="372"/>
      <c r="B1554" s="373"/>
      <c r="C1554" s="374"/>
      <c r="D1554" s="375"/>
    </row>
    <row r="1555" spans="1:4" ht="47.1" customHeight="1">
      <c r="A1555" s="372"/>
      <c r="B1555" s="373"/>
      <c r="C1555" s="374"/>
      <c r="D1555" s="375"/>
    </row>
    <row r="1556" spans="1:4" ht="47.1" customHeight="1">
      <c r="A1556" s="372"/>
      <c r="B1556" s="373"/>
      <c r="C1556" s="374"/>
      <c r="D1556" s="375"/>
    </row>
    <row r="1557" spans="1:4" ht="47.1" customHeight="1">
      <c r="A1557" s="372"/>
      <c r="B1557" s="373"/>
      <c r="C1557" s="374"/>
      <c r="D1557" s="375"/>
    </row>
    <row r="1558" spans="1:4" ht="47.1" customHeight="1">
      <c r="A1558" s="372"/>
      <c r="B1558" s="373"/>
      <c r="C1558" s="374"/>
      <c r="D1558" s="375"/>
    </row>
    <row r="1559" spans="1:4" ht="47.1" customHeight="1">
      <c r="A1559" s="372"/>
      <c r="B1559" s="373"/>
      <c r="C1559" s="374"/>
      <c r="D1559" s="375"/>
    </row>
    <row r="1560" spans="1:4" ht="47.1" customHeight="1">
      <c r="A1560" s="372"/>
      <c r="B1560" s="373"/>
      <c r="C1560" s="374"/>
      <c r="D1560" s="375"/>
    </row>
    <row r="1561" spans="1:4" ht="47.1" customHeight="1">
      <c r="A1561" s="372"/>
      <c r="B1561" s="373"/>
      <c r="C1561" s="374"/>
      <c r="D1561" s="375"/>
    </row>
    <row r="1562" spans="1:4" ht="47.1" customHeight="1">
      <c r="A1562" s="372"/>
      <c r="B1562" s="373"/>
      <c r="C1562" s="374"/>
      <c r="D1562" s="375"/>
    </row>
    <row r="1563" spans="1:4" ht="47.1" customHeight="1">
      <c r="A1563" s="372"/>
      <c r="B1563" s="373"/>
      <c r="C1563" s="374"/>
      <c r="D1563" s="375"/>
    </row>
    <row r="1564" spans="1:4" ht="47.1" customHeight="1">
      <c r="A1564" s="372"/>
      <c r="B1564" s="373"/>
      <c r="C1564" s="374"/>
      <c r="D1564" s="375"/>
    </row>
    <row r="1565" spans="1:4" ht="47.1" customHeight="1">
      <c r="A1565" s="372"/>
      <c r="B1565" s="373"/>
      <c r="C1565" s="374"/>
      <c r="D1565" s="375"/>
    </row>
    <row r="1566" spans="1:4" ht="47.1" customHeight="1">
      <c r="A1566" s="372"/>
      <c r="B1566" s="373"/>
      <c r="C1566" s="374"/>
      <c r="D1566" s="375"/>
    </row>
    <row r="1567" spans="1:4" ht="47.1" customHeight="1">
      <c r="A1567" s="372"/>
      <c r="B1567" s="373"/>
      <c r="C1567" s="374"/>
      <c r="D1567" s="375"/>
    </row>
    <row r="1568" spans="1:4" ht="47.1" customHeight="1">
      <c r="A1568" s="372"/>
      <c r="B1568" s="373"/>
      <c r="C1568" s="374"/>
      <c r="D1568" s="375"/>
    </row>
    <row r="1569" spans="1:4" ht="47.1" customHeight="1">
      <c r="A1569" s="372"/>
      <c r="B1569" s="373"/>
      <c r="C1569" s="374"/>
      <c r="D1569" s="375"/>
    </row>
    <row r="1570" spans="1:4" ht="47.1" customHeight="1">
      <c r="A1570" s="372"/>
      <c r="B1570" s="373"/>
      <c r="C1570" s="374"/>
      <c r="D1570" s="375"/>
    </row>
    <row r="1571" spans="1:4" ht="47.1" customHeight="1">
      <c r="A1571" s="372"/>
      <c r="B1571" s="373"/>
      <c r="C1571" s="374"/>
      <c r="D1571" s="375"/>
    </row>
    <row r="1572" spans="1:4" ht="47.1" customHeight="1">
      <c r="A1572" s="372"/>
      <c r="B1572" s="373"/>
      <c r="C1572" s="374"/>
      <c r="D1572" s="375"/>
    </row>
    <row r="1573" spans="1:4" ht="47.1" customHeight="1">
      <c r="A1573" s="372"/>
      <c r="B1573" s="373"/>
      <c r="C1573" s="374"/>
      <c r="D1573" s="375"/>
    </row>
    <row r="1574" spans="1:4" ht="47.1" customHeight="1">
      <c r="A1574" s="372"/>
      <c r="B1574" s="373"/>
      <c r="C1574" s="374"/>
      <c r="D1574" s="375"/>
    </row>
    <row r="1575" spans="1:4" ht="47.1" customHeight="1">
      <c r="A1575" s="372"/>
      <c r="B1575" s="373"/>
      <c r="C1575" s="374"/>
      <c r="D1575" s="375"/>
    </row>
    <row r="1576" spans="1:4" ht="47.1" customHeight="1">
      <c r="A1576" s="372"/>
      <c r="B1576" s="373"/>
      <c r="C1576" s="374"/>
      <c r="D1576" s="375"/>
    </row>
    <row r="1577" spans="1:4" ht="47.1" customHeight="1">
      <c r="A1577" s="372"/>
      <c r="B1577" s="373"/>
      <c r="C1577" s="374"/>
      <c r="D1577" s="375"/>
    </row>
    <row r="1578" spans="1:4" ht="47.1" customHeight="1">
      <c r="A1578" s="372"/>
      <c r="B1578" s="373"/>
      <c r="C1578" s="374"/>
      <c r="D1578" s="375"/>
    </row>
    <row r="1579" spans="1:4" ht="47.1" customHeight="1">
      <c r="A1579" s="372"/>
      <c r="B1579" s="373"/>
      <c r="C1579" s="374"/>
      <c r="D1579" s="375"/>
    </row>
    <row r="1580" spans="1:4" ht="47.1" customHeight="1">
      <c r="A1580" s="372"/>
      <c r="B1580" s="373"/>
      <c r="C1580" s="374"/>
      <c r="D1580" s="375"/>
    </row>
    <row r="1581" spans="1:4" ht="47.1" customHeight="1">
      <c r="A1581" s="372"/>
      <c r="B1581" s="373"/>
      <c r="C1581" s="374"/>
      <c r="D1581" s="375"/>
    </row>
    <row r="1582" spans="1:4" ht="47.1" customHeight="1">
      <c r="A1582" s="372"/>
      <c r="B1582" s="373"/>
      <c r="C1582" s="374"/>
      <c r="D1582" s="375"/>
    </row>
    <row r="1583" spans="1:4" ht="47.1" customHeight="1">
      <c r="A1583" s="372"/>
      <c r="B1583" s="373"/>
      <c r="C1583" s="374"/>
      <c r="D1583" s="375"/>
    </row>
    <row r="1584" spans="1:4" ht="47.1" customHeight="1">
      <c r="A1584" s="372"/>
      <c r="B1584" s="373"/>
      <c r="C1584" s="374"/>
      <c r="D1584" s="375"/>
    </row>
    <row r="1585" spans="1:4" ht="47.1" customHeight="1">
      <c r="A1585" s="372"/>
      <c r="B1585" s="373"/>
      <c r="C1585" s="374"/>
      <c r="D1585" s="375"/>
    </row>
    <row r="1586" spans="1:4" ht="47.1" customHeight="1">
      <c r="A1586" s="372"/>
      <c r="B1586" s="373"/>
      <c r="C1586" s="374"/>
      <c r="D1586" s="375"/>
    </row>
    <row r="1587" spans="1:4" ht="47.1" customHeight="1">
      <c r="A1587" s="372"/>
      <c r="B1587" s="373"/>
      <c r="C1587" s="374"/>
      <c r="D1587" s="375"/>
    </row>
    <row r="1588" spans="1:4" ht="47.1" customHeight="1">
      <c r="A1588" s="372"/>
      <c r="B1588" s="373"/>
      <c r="C1588" s="374"/>
      <c r="D1588" s="375"/>
    </row>
    <row r="1589" spans="1:4" ht="47.1" customHeight="1">
      <c r="A1589" s="372"/>
      <c r="B1589" s="373"/>
      <c r="C1589" s="374"/>
      <c r="D1589" s="375"/>
    </row>
    <row r="1590" spans="1:4" ht="47.1" customHeight="1">
      <c r="A1590" s="372"/>
      <c r="B1590" s="373"/>
      <c r="C1590" s="374"/>
      <c r="D1590" s="375"/>
    </row>
    <row r="1591" spans="1:4" ht="47.1" customHeight="1">
      <c r="A1591" s="372"/>
      <c r="B1591" s="373"/>
      <c r="C1591" s="374"/>
      <c r="D1591" s="375"/>
    </row>
    <row r="1592" spans="1:4" ht="47.1" customHeight="1">
      <c r="A1592" s="372"/>
      <c r="B1592" s="373"/>
      <c r="C1592" s="374"/>
      <c r="D1592" s="375"/>
    </row>
    <row r="1593" spans="1:4" ht="47.1" customHeight="1">
      <c r="A1593" s="372"/>
      <c r="B1593" s="373"/>
      <c r="C1593" s="374"/>
      <c r="D1593" s="375"/>
    </row>
    <row r="1594" spans="1:4" ht="47.1" customHeight="1">
      <c r="A1594" s="372"/>
      <c r="B1594" s="373"/>
      <c r="C1594" s="374"/>
      <c r="D1594" s="375"/>
    </row>
    <row r="1595" spans="1:4" ht="47.1" customHeight="1">
      <c r="A1595" s="372"/>
      <c r="B1595" s="373"/>
      <c r="C1595" s="374"/>
      <c r="D1595" s="375"/>
    </row>
    <row r="1596" spans="1:4" ht="47.1" customHeight="1">
      <c r="A1596" s="372"/>
      <c r="B1596" s="373"/>
      <c r="C1596" s="374"/>
      <c r="D1596" s="375"/>
    </row>
    <row r="1597" spans="1:4" ht="47.1" customHeight="1">
      <c r="A1597" s="372"/>
      <c r="B1597" s="373"/>
      <c r="C1597" s="374"/>
      <c r="D1597" s="375"/>
    </row>
    <row r="1598" spans="1:4" ht="47.1" customHeight="1">
      <c r="A1598" s="372"/>
      <c r="B1598" s="373"/>
      <c r="C1598" s="374"/>
      <c r="D1598" s="375"/>
    </row>
    <row r="1599" spans="1:4" ht="47.1" customHeight="1">
      <c r="A1599" s="372"/>
      <c r="B1599" s="373"/>
      <c r="C1599" s="374"/>
      <c r="D1599" s="375"/>
    </row>
    <row r="1600" spans="1:4" ht="47.1" customHeight="1">
      <c r="A1600" s="372"/>
      <c r="B1600" s="373"/>
      <c r="C1600" s="374"/>
      <c r="D1600" s="375"/>
    </row>
    <row r="1601" spans="1:4" ht="47.1" customHeight="1">
      <c r="A1601" s="372"/>
      <c r="B1601" s="373"/>
      <c r="C1601" s="374"/>
      <c r="D1601" s="375"/>
    </row>
    <row r="1602" spans="1:4" ht="47.1" customHeight="1">
      <c r="A1602" s="372"/>
      <c r="B1602" s="373"/>
      <c r="C1602" s="374"/>
      <c r="D1602" s="375"/>
    </row>
    <row r="1603" spans="1:4" ht="47.1" customHeight="1">
      <c r="A1603" s="372"/>
      <c r="B1603" s="373"/>
      <c r="C1603" s="374"/>
      <c r="D1603" s="375"/>
    </row>
    <row r="1604" spans="1:4" ht="47.1" customHeight="1">
      <c r="A1604" s="372"/>
      <c r="B1604" s="373"/>
      <c r="C1604" s="374"/>
      <c r="D1604" s="375"/>
    </row>
    <row r="1605" spans="1:4" ht="47.1" customHeight="1">
      <c r="A1605" s="372"/>
      <c r="B1605" s="373"/>
      <c r="C1605" s="374"/>
      <c r="D1605" s="375"/>
    </row>
    <row r="1606" spans="1:4" ht="47.1" customHeight="1">
      <c r="A1606" s="372"/>
      <c r="B1606" s="373"/>
      <c r="C1606" s="374"/>
      <c r="D1606" s="375"/>
    </row>
    <row r="1607" spans="1:4" ht="47.1" customHeight="1">
      <c r="A1607" s="372"/>
      <c r="B1607" s="373"/>
      <c r="C1607" s="374"/>
      <c r="D1607" s="375"/>
    </row>
    <row r="1608" spans="1:4" ht="47.1" customHeight="1">
      <c r="A1608" s="372"/>
      <c r="B1608" s="373"/>
      <c r="C1608" s="374"/>
      <c r="D1608" s="375"/>
    </row>
    <row r="1609" spans="1:4" ht="47.1" customHeight="1">
      <c r="A1609" s="372"/>
      <c r="B1609" s="373"/>
      <c r="C1609" s="374"/>
      <c r="D1609" s="375"/>
    </row>
    <row r="1610" spans="1:4" ht="47.1" customHeight="1">
      <c r="A1610" s="372"/>
      <c r="B1610" s="373"/>
      <c r="C1610" s="374"/>
      <c r="D1610" s="375"/>
    </row>
    <row r="1611" spans="1:4" ht="47.1" customHeight="1">
      <c r="A1611" s="372"/>
      <c r="B1611" s="373"/>
      <c r="C1611" s="374"/>
      <c r="D1611" s="375"/>
    </row>
    <row r="1612" spans="1:4" ht="47.1" customHeight="1">
      <c r="A1612" s="372"/>
      <c r="B1612" s="373"/>
      <c r="C1612" s="374"/>
      <c r="D1612" s="375"/>
    </row>
    <row r="1613" spans="1:4" ht="47.1" customHeight="1">
      <c r="A1613" s="372"/>
      <c r="B1613" s="373"/>
      <c r="C1613" s="374"/>
      <c r="D1613" s="375"/>
    </row>
    <row r="1614" spans="1:4" ht="47.1" customHeight="1">
      <c r="A1614" s="372"/>
      <c r="B1614" s="373"/>
      <c r="C1614" s="374"/>
      <c r="D1614" s="375"/>
    </row>
    <row r="1615" spans="1:4" ht="47.1" customHeight="1">
      <c r="A1615" s="372"/>
      <c r="B1615" s="373"/>
      <c r="C1615" s="374"/>
      <c r="D1615" s="375"/>
    </row>
    <row r="1616" spans="1:4" ht="47.1" customHeight="1">
      <c r="A1616" s="372"/>
      <c r="B1616" s="373"/>
      <c r="C1616" s="374"/>
      <c r="D1616" s="375"/>
    </row>
    <row r="1617" spans="1:4" ht="47.1" customHeight="1">
      <c r="A1617" s="372"/>
      <c r="B1617" s="373"/>
      <c r="C1617" s="374"/>
      <c r="D1617" s="375"/>
    </row>
    <row r="1618" spans="1:4" ht="47.1" customHeight="1">
      <c r="A1618" s="372"/>
      <c r="B1618" s="373"/>
      <c r="C1618" s="374"/>
      <c r="D1618" s="375"/>
    </row>
    <row r="1619" spans="1:4" ht="47.1" customHeight="1">
      <c r="A1619" s="372"/>
      <c r="B1619" s="373"/>
      <c r="C1619" s="374"/>
      <c r="D1619" s="375"/>
    </row>
    <row r="1620" spans="1:4" ht="47.1" customHeight="1">
      <c r="A1620" s="372"/>
      <c r="B1620" s="373"/>
      <c r="C1620" s="374"/>
      <c r="D1620" s="375"/>
    </row>
    <row r="1621" spans="1:4" ht="47.1" customHeight="1">
      <c r="A1621" s="372"/>
      <c r="B1621" s="373"/>
      <c r="C1621" s="374"/>
      <c r="D1621" s="375"/>
    </row>
    <row r="1622" spans="1:4" ht="47.1" customHeight="1">
      <c r="A1622" s="372"/>
      <c r="B1622" s="373"/>
      <c r="C1622" s="374"/>
      <c r="D1622" s="375"/>
    </row>
    <row r="1623" spans="1:4" ht="47.1" customHeight="1">
      <c r="A1623" s="372"/>
      <c r="B1623" s="373"/>
      <c r="C1623" s="374"/>
      <c r="D1623" s="375"/>
    </row>
    <row r="1624" spans="1:4" ht="47.1" customHeight="1">
      <c r="A1624" s="372"/>
      <c r="B1624" s="373"/>
      <c r="C1624" s="374"/>
      <c r="D1624" s="375"/>
    </row>
    <row r="1625" spans="1:4" ht="47.1" customHeight="1">
      <c r="A1625" s="372"/>
      <c r="B1625" s="373"/>
      <c r="C1625" s="374"/>
      <c r="D1625" s="375"/>
    </row>
    <row r="1626" spans="1:4" ht="47.1" customHeight="1">
      <c r="A1626" s="372"/>
      <c r="B1626" s="373"/>
      <c r="C1626" s="374"/>
      <c r="D1626" s="375"/>
    </row>
    <row r="1627" spans="1:4" ht="47.1" customHeight="1">
      <c r="A1627" s="372"/>
      <c r="B1627" s="373"/>
      <c r="C1627" s="374"/>
      <c r="D1627" s="375"/>
    </row>
    <row r="1628" spans="1:4" ht="47.1" customHeight="1">
      <c r="A1628" s="372"/>
      <c r="B1628" s="373"/>
      <c r="C1628" s="374"/>
      <c r="D1628" s="375"/>
    </row>
    <row r="1629" spans="1:4" ht="47.1" customHeight="1">
      <c r="A1629" s="372"/>
      <c r="B1629" s="373"/>
      <c r="C1629" s="374"/>
      <c r="D1629" s="375"/>
    </row>
    <row r="1630" spans="1:4" ht="47.1" customHeight="1">
      <c r="A1630" s="372"/>
      <c r="B1630" s="373"/>
      <c r="C1630" s="374"/>
      <c r="D1630" s="375"/>
    </row>
    <row r="1631" spans="1:4" ht="47.1" customHeight="1">
      <c r="A1631" s="372"/>
      <c r="B1631" s="373"/>
      <c r="C1631" s="374"/>
      <c r="D1631" s="375"/>
    </row>
    <row r="1632" spans="1:4" ht="47.1" customHeight="1">
      <c r="A1632" s="372"/>
      <c r="B1632" s="373"/>
      <c r="C1632" s="374"/>
      <c r="D1632" s="375"/>
    </row>
    <row r="1633" spans="1:4" ht="47.1" customHeight="1">
      <c r="A1633" s="372"/>
      <c r="B1633" s="373"/>
      <c r="C1633" s="374"/>
      <c r="D1633" s="375"/>
    </row>
    <row r="1634" spans="1:4" ht="47.1" customHeight="1">
      <c r="A1634" s="372"/>
      <c r="B1634" s="373"/>
      <c r="C1634" s="374"/>
      <c r="D1634" s="375"/>
    </row>
    <row r="1635" spans="1:4" ht="47.1" customHeight="1">
      <c r="A1635" s="372"/>
      <c r="B1635" s="373"/>
      <c r="C1635" s="374"/>
      <c r="D1635" s="375"/>
    </row>
    <row r="1636" spans="1:4" ht="47.1" customHeight="1">
      <c r="A1636" s="372"/>
      <c r="B1636" s="373"/>
      <c r="C1636" s="374"/>
      <c r="D1636" s="375"/>
    </row>
    <row r="1637" spans="1:4" ht="47.1" customHeight="1">
      <c r="A1637" s="372"/>
      <c r="B1637" s="373"/>
      <c r="C1637" s="374"/>
      <c r="D1637" s="375"/>
    </row>
    <row r="1638" spans="1:4" ht="47.1" customHeight="1">
      <c r="A1638" s="372"/>
      <c r="B1638" s="373"/>
      <c r="C1638" s="374"/>
      <c r="D1638" s="375"/>
    </row>
    <row r="1639" spans="1:4" ht="47.1" customHeight="1">
      <c r="A1639" s="372"/>
      <c r="B1639" s="373"/>
      <c r="C1639" s="374"/>
      <c r="D1639" s="375"/>
    </row>
    <row r="1640" spans="1:4" ht="47.1" customHeight="1">
      <c r="A1640" s="372"/>
      <c r="B1640" s="373"/>
      <c r="C1640" s="374"/>
      <c r="D1640" s="375"/>
    </row>
    <row r="1641" spans="1:4" ht="47.1" customHeight="1">
      <c r="A1641" s="372"/>
      <c r="B1641" s="373"/>
      <c r="C1641" s="374"/>
      <c r="D1641" s="375"/>
    </row>
    <row r="1642" spans="1:4" ht="47.1" customHeight="1">
      <c r="A1642" s="372"/>
      <c r="B1642" s="373"/>
      <c r="C1642" s="374"/>
      <c r="D1642" s="375"/>
    </row>
    <row r="1643" spans="1:4" ht="47.1" customHeight="1">
      <c r="A1643" s="372"/>
      <c r="B1643" s="373"/>
      <c r="C1643" s="374"/>
      <c r="D1643" s="375"/>
    </row>
    <row r="1644" spans="1:4" ht="47.1" customHeight="1">
      <c r="A1644" s="372"/>
      <c r="B1644" s="373"/>
      <c r="C1644" s="374"/>
      <c r="D1644" s="375"/>
    </row>
    <row r="1645" spans="1:4" ht="47.1" customHeight="1">
      <c r="A1645" s="372"/>
      <c r="B1645" s="373"/>
      <c r="C1645" s="374"/>
      <c r="D1645" s="375"/>
    </row>
    <row r="1646" spans="1:4" ht="47.1" customHeight="1">
      <c r="A1646" s="372"/>
      <c r="B1646" s="373"/>
      <c r="C1646" s="374"/>
      <c r="D1646" s="375"/>
    </row>
    <row r="1647" spans="1:4" ht="47.1" customHeight="1">
      <c r="A1647" s="372"/>
      <c r="B1647" s="373"/>
      <c r="C1647" s="374"/>
      <c r="D1647" s="375"/>
    </row>
    <row r="1648" spans="1:4" ht="47.1" customHeight="1">
      <c r="A1648" s="372"/>
      <c r="B1648" s="373"/>
      <c r="C1648" s="374"/>
      <c r="D1648" s="375"/>
    </row>
    <row r="1649" spans="1:4" ht="47.1" customHeight="1">
      <c r="A1649" s="372"/>
      <c r="B1649" s="373"/>
      <c r="C1649" s="374"/>
      <c r="D1649" s="375"/>
    </row>
    <row r="1650" spans="1:4" ht="47.1" customHeight="1">
      <c r="A1650" s="372"/>
      <c r="B1650" s="373"/>
      <c r="C1650" s="374"/>
      <c r="D1650" s="375"/>
    </row>
    <row r="1651" spans="1:4" ht="47.1" customHeight="1">
      <c r="A1651" s="372"/>
      <c r="B1651" s="373"/>
      <c r="C1651" s="374"/>
      <c r="D1651" s="375"/>
    </row>
    <row r="1652" spans="1:4" ht="47.1" customHeight="1">
      <c r="A1652" s="372"/>
      <c r="B1652" s="373"/>
      <c r="C1652" s="374"/>
      <c r="D1652" s="375"/>
    </row>
    <row r="1653" spans="1:4" ht="47.1" customHeight="1">
      <c r="A1653" s="372"/>
      <c r="B1653" s="373"/>
      <c r="C1653" s="374"/>
      <c r="D1653" s="375"/>
    </row>
    <row r="1654" spans="1:4" ht="47.1" customHeight="1">
      <c r="A1654" s="372"/>
      <c r="B1654" s="373"/>
      <c r="C1654" s="374"/>
      <c r="D1654" s="375"/>
    </row>
    <row r="1655" spans="1:4" ht="47.1" customHeight="1">
      <c r="A1655" s="372"/>
      <c r="B1655" s="373"/>
      <c r="C1655" s="374"/>
      <c r="D1655" s="375"/>
    </row>
    <row r="1656" spans="1:4" ht="47.1" customHeight="1">
      <c r="A1656" s="372"/>
      <c r="B1656" s="373"/>
      <c r="C1656" s="374"/>
      <c r="D1656" s="375"/>
    </row>
    <row r="1657" spans="1:4" ht="47.1" customHeight="1">
      <c r="A1657" s="372"/>
      <c r="B1657" s="373"/>
      <c r="C1657" s="374"/>
      <c r="D1657" s="375"/>
    </row>
    <row r="1658" spans="1:4" ht="47.1" customHeight="1">
      <c r="A1658" s="372"/>
      <c r="B1658" s="373"/>
      <c r="C1658" s="374"/>
      <c r="D1658" s="375"/>
    </row>
    <row r="1659" spans="1:4" ht="47.1" customHeight="1">
      <c r="A1659" s="372"/>
      <c r="B1659" s="373"/>
      <c r="C1659" s="374"/>
      <c r="D1659" s="375"/>
    </row>
    <row r="1660" spans="1:4" ht="47.1" customHeight="1">
      <c r="A1660" s="372"/>
      <c r="B1660" s="373"/>
      <c r="C1660" s="374"/>
      <c r="D1660" s="375"/>
    </row>
    <row r="1661" spans="1:4" ht="47.1" customHeight="1">
      <c r="A1661" s="372"/>
      <c r="B1661" s="373"/>
      <c r="C1661" s="374"/>
      <c r="D1661" s="375"/>
    </row>
    <row r="1662" spans="1:4" ht="47.1" customHeight="1">
      <c r="A1662" s="372"/>
      <c r="B1662" s="373"/>
      <c r="C1662" s="374"/>
      <c r="D1662" s="375"/>
    </row>
    <row r="1663" spans="1:4" ht="47.1" customHeight="1">
      <c r="A1663" s="372"/>
      <c r="B1663" s="373"/>
      <c r="C1663" s="374"/>
      <c r="D1663" s="375"/>
    </row>
    <row r="1664" spans="1:4" ht="47.1" customHeight="1">
      <c r="A1664" s="372"/>
      <c r="B1664" s="373"/>
      <c r="C1664" s="374"/>
      <c r="D1664" s="375"/>
    </row>
    <row r="1665" spans="1:4" ht="47.1" customHeight="1">
      <c r="A1665" s="372"/>
      <c r="B1665" s="373"/>
      <c r="C1665" s="374"/>
      <c r="D1665" s="375"/>
    </row>
    <row r="1666" spans="1:4" ht="47.1" customHeight="1">
      <c r="A1666" s="372"/>
      <c r="B1666" s="373"/>
      <c r="C1666" s="374"/>
      <c r="D1666" s="375"/>
    </row>
    <row r="1667" spans="1:4" ht="47.1" customHeight="1">
      <c r="A1667" s="372"/>
      <c r="B1667" s="373"/>
      <c r="C1667" s="374"/>
      <c r="D1667" s="375"/>
    </row>
    <row r="1668" spans="1:4" ht="47.1" customHeight="1">
      <c r="A1668" s="372"/>
      <c r="B1668" s="373"/>
      <c r="C1668" s="374"/>
      <c r="D1668" s="375"/>
    </row>
    <row r="1669" spans="1:4" ht="47.1" customHeight="1">
      <c r="A1669" s="372"/>
      <c r="B1669" s="373"/>
      <c r="C1669" s="374"/>
      <c r="D1669" s="375"/>
    </row>
    <row r="1670" spans="1:4" ht="47.1" customHeight="1">
      <c r="A1670" s="372"/>
      <c r="B1670" s="373"/>
      <c r="C1670" s="374"/>
      <c r="D1670" s="375"/>
    </row>
    <row r="1671" spans="1:4" ht="47.1" customHeight="1">
      <c r="A1671" s="372"/>
      <c r="B1671" s="373"/>
      <c r="C1671" s="374"/>
      <c r="D1671" s="375"/>
    </row>
    <row r="1672" spans="1:4" ht="47.1" customHeight="1">
      <c r="A1672" s="372"/>
      <c r="B1672" s="373"/>
      <c r="C1672" s="374"/>
      <c r="D1672" s="375"/>
    </row>
    <row r="1673" spans="1:4" ht="47.1" customHeight="1">
      <c r="A1673" s="372"/>
      <c r="B1673" s="373"/>
      <c r="C1673" s="374"/>
      <c r="D1673" s="375"/>
    </row>
    <row r="1674" spans="1:4" ht="47.1" customHeight="1">
      <c r="A1674" s="372"/>
      <c r="B1674" s="373"/>
      <c r="C1674" s="374"/>
      <c r="D1674" s="375"/>
    </row>
    <row r="1675" spans="1:4" ht="47.1" customHeight="1">
      <c r="A1675" s="372"/>
      <c r="B1675" s="373"/>
      <c r="C1675" s="374"/>
      <c r="D1675" s="375"/>
    </row>
    <row r="1676" spans="1:4" ht="47.1" customHeight="1">
      <c r="A1676" s="372"/>
      <c r="B1676" s="373"/>
      <c r="C1676" s="374"/>
      <c r="D1676" s="375"/>
    </row>
    <row r="1677" spans="1:4" ht="47.1" customHeight="1">
      <c r="A1677" s="372"/>
      <c r="B1677" s="373"/>
      <c r="C1677" s="374"/>
      <c r="D1677" s="375"/>
    </row>
    <row r="1678" spans="1:4" ht="47.1" customHeight="1">
      <c r="A1678" s="372"/>
      <c r="B1678" s="373"/>
      <c r="C1678" s="374"/>
      <c r="D1678" s="375"/>
    </row>
    <row r="1679" spans="1:4" ht="47.1" customHeight="1">
      <c r="A1679" s="372"/>
      <c r="B1679" s="373"/>
      <c r="C1679" s="374"/>
      <c r="D1679" s="375"/>
    </row>
    <row r="1680" spans="1:4" ht="47.1" customHeight="1">
      <c r="A1680" s="372"/>
      <c r="B1680" s="373"/>
      <c r="C1680" s="374"/>
      <c r="D1680" s="375"/>
    </row>
    <row r="1681" spans="1:4" ht="47.1" customHeight="1">
      <c r="A1681" s="372"/>
      <c r="B1681" s="373"/>
      <c r="C1681" s="374"/>
      <c r="D1681" s="375"/>
    </row>
    <row r="1682" spans="1:4" ht="47.1" customHeight="1">
      <c r="A1682" s="372"/>
      <c r="B1682" s="373"/>
      <c r="C1682" s="374"/>
      <c r="D1682" s="375"/>
    </row>
    <row r="1683" spans="1:4" ht="47.1" customHeight="1">
      <c r="A1683" s="372"/>
      <c r="B1683" s="373"/>
      <c r="C1683" s="374"/>
      <c r="D1683" s="375"/>
    </row>
    <row r="1684" spans="1:4" ht="47.1" customHeight="1">
      <c r="A1684" s="372"/>
      <c r="B1684" s="373"/>
      <c r="C1684" s="374"/>
      <c r="D1684" s="375"/>
    </row>
    <row r="1685" spans="1:4" ht="47.1" customHeight="1">
      <c r="A1685" s="372"/>
      <c r="B1685" s="373"/>
      <c r="C1685" s="374"/>
      <c r="D1685" s="375"/>
    </row>
    <row r="1686" spans="1:4" ht="47.1" customHeight="1">
      <c r="A1686" s="372"/>
      <c r="B1686" s="373"/>
      <c r="C1686" s="374"/>
      <c r="D1686" s="375"/>
    </row>
    <row r="1687" spans="1:4" ht="47.1" customHeight="1">
      <c r="A1687" s="372"/>
      <c r="B1687" s="373"/>
      <c r="C1687" s="374"/>
      <c r="D1687" s="375"/>
    </row>
    <row r="1688" spans="1:4" ht="47.1" customHeight="1">
      <c r="A1688" s="372"/>
      <c r="B1688" s="373"/>
      <c r="C1688" s="374"/>
      <c r="D1688" s="375"/>
    </row>
    <row r="1689" spans="1:4" ht="47.1" customHeight="1">
      <c r="A1689" s="372"/>
      <c r="B1689" s="373"/>
      <c r="C1689" s="374"/>
      <c r="D1689" s="375"/>
    </row>
    <row r="1690" spans="1:4" ht="47.1" customHeight="1">
      <c r="A1690" s="372"/>
      <c r="B1690" s="373"/>
      <c r="C1690" s="374"/>
      <c r="D1690" s="375"/>
    </row>
    <row r="1691" spans="1:4" ht="47.1" customHeight="1">
      <c r="A1691" s="372"/>
      <c r="B1691" s="373"/>
      <c r="C1691" s="374"/>
      <c r="D1691" s="375"/>
    </row>
    <row r="1692" spans="1:4" ht="47.1" customHeight="1">
      <c r="A1692" s="372"/>
      <c r="B1692" s="373"/>
      <c r="C1692" s="374"/>
      <c r="D1692" s="375"/>
    </row>
    <row r="1693" spans="1:4" ht="47.1" customHeight="1">
      <c r="A1693" s="372"/>
      <c r="B1693" s="373"/>
      <c r="C1693" s="374"/>
      <c r="D1693" s="375"/>
    </row>
    <row r="1694" spans="1:4" ht="47.1" customHeight="1">
      <c r="A1694" s="372"/>
      <c r="B1694" s="373"/>
      <c r="C1694" s="374"/>
      <c r="D1694" s="375"/>
    </row>
    <row r="1695" spans="1:4" ht="47.1" customHeight="1">
      <c r="A1695" s="372"/>
      <c r="B1695" s="373"/>
      <c r="C1695" s="374"/>
      <c r="D1695" s="375"/>
    </row>
    <row r="1696" spans="1:4" ht="47.1" customHeight="1">
      <c r="A1696" s="372"/>
      <c r="B1696" s="373"/>
      <c r="C1696" s="374"/>
      <c r="D1696" s="375"/>
    </row>
    <row r="1697" spans="1:4" ht="47.1" customHeight="1">
      <c r="A1697" s="372"/>
      <c r="B1697" s="373"/>
      <c r="C1697" s="374"/>
      <c r="D1697" s="375"/>
    </row>
    <row r="1698" spans="1:4" ht="47.1" customHeight="1">
      <c r="A1698" s="372"/>
      <c r="B1698" s="373"/>
      <c r="C1698" s="374"/>
      <c r="D1698" s="375"/>
    </row>
    <row r="1699" spans="1:4" ht="47.1" customHeight="1">
      <c r="A1699" s="372"/>
      <c r="B1699" s="373"/>
      <c r="C1699" s="374"/>
      <c r="D1699" s="375"/>
    </row>
    <row r="1700" spans="1:4" ht="47.1" customHeight="1">
      <c r="A1700" s="372"/>
      <c r="B1700" s="373"/>
      <c r="C1700" s="374"/>
      <c r="D1700" s="375"/>
    </row>
    <row r="1701" spans="1:4" ht="47.1" customHeight="1">
      <c r="A1701" s="372"/>
      <c r="B1701" s="373"/>
      <c r="C1701" s="374"/>
      <c r="D1701" s="375"/>
    </row>
    <row r="1702" spans="1:4" ht="47.1" customHeight="1">
      <c r="A1702" s="372"/>
      <c r="B1702" s="373"/>
      <c r="C1702" s="374"/>
      <c r="D1702" s="375"/>
    </row>
    <row r="1703" spans="1:4" ht="47.1" customHeight="1">
      <c r="A1703" s="372"/>
      <c r="B1703" s="373"/>
      <c r="C1703" s="374"/>
      <c r="D1703" s="375"/>
    </row>
    <row r="1704" spans="1:4" ht="47.1" customHeight="1">
      <c r="A1704" s="372"/>
      <c r="B1704" s="373"/>
      <c r="C1704" s="374"/>
      <c r="D1704" s="375"/>
    </row>
    <row r="1705" spans="1:4" ht="47.1" customHeight="1">
      <c r="A1705" s="372"/>
      <c r="B1705" s="373"/>
      <c r="C1705" s="374"/>
      <c r="D1705" s="375"/>
    </row>
    <row r="1706" spans="1:4" ht="47.1" customHeight="1">
      <c r="A1706" s="372"/>
      <c r="B1706" s="373"/>
      <c r="C1706" s="374"/>
      <c r="D1706" s="375"/>
    </row>
    <row r="1707" spans="1:4" ht="47.1" customHeight="1">
      <c r="A1707" s="372"/>
      <c r="B1707" s="373"/>
      <c r="C1707" s="374"/>
      <c r="D1707" s="375"/>
    </row>
    <row r="1708" spans="1:4" ht="47.1" customHeight="1">
      <c r="A1708" s="372"/>
      <c r="B1708" s="373"/>
      <c r="C1708" s="374"/>
      <c r="D1708" s="375"/>
    </row>
    <row r="1709" spans="1:4" ht="47.1" customHeight="1">
      <c r="A1709" s="372"/>
      <c r="B1709" s="373"/>
      <c r="C1709" s="374"/>
      <c r="D1709" s="375"/>
    </row>
    <row r="1710" spans="1:4" ht="47.1" customHeight="1">
      <c r="A1710" s="372"/>
      <c r="B1710" s="373"/>
      <c r="C1710" s="374"/>
      <c r="D1710" s="375"/>
    </row>
    <row r="1711" spans="1:4" ht="47.1" customHeight="1">
      <c r="A1711" s="372"/>
      <c r="B1711" s="373"/>
      <c r="C1711" s="374"/>
      <c r="D1711" s="375"/>
    </row>
    <row r="1712" spans="1:4" ht="47.1" customHeight="1">
      <c r="A1712" s="372"/>
      <c r="B1712" s="373"/>
      <c r="C1712" s="374"/>
      <c r="D1712" s="375"/>
    </row>
    <row r="1713" spans="1:4" ht="47.1" customHeight="1">
      <c r="A1713" s="372"/>
      <c r="B1713" s="373"/>
      <c r="C1713" s="374"/>
      <c r="D1713" s="375"/>
    </row>
    <row r="1714" spans="1:4" ht="47.1" customHeight="1">
      <c r="A1714" s="372"/>
      <c r="B1714" s="373"/>
      <c r="C1714" s="374"/>
      <c r="D1714" s="375"/>
    </row>
    <row r="1715" spans="1:4" ht="47.1" customHeight="1">
      <c r="A1715" s="372"/>
      <c r="B1715" s="373"/>
      <c r="C1715" s="374"/>
      <c r="D1715" s="375"/>
    </row>
    <row r="1716" spans="1:4" ht="47.1" customHeight="1">
      <c r="A1716" s="372"/>
      <c r="B1716" s="373"/>
      <c r="C1716" s="374"/>
      <c r="D1716" s="375"/>
    </row>
    <row r="1717" spans="1:4" ht="47.1" customHeight="1">
      <c r="A1717" s="372"/>
      <c r="B1717" s="373"/>
      <c r="C1717" s="374"/>
      <c r="D1717" s="375"/>
    </row>
    <row r="1718" spans="1:4" ht="47.1" customHeight="1">
      <c r="A1718" s="372"/>
      <c r="B1718" s="373"/>
      <c r="C1718" s="374"/>
      <c r="D1718" s="375"/>
    </row>
    <row r="1719" spans="1:4" ht="47.1" customHeight="1">
      <c r="A1719" s="372"/>
      <c r="B1719" s="373"/>
      <c r="C1719" s="374"/>
      <c r="D1719" s="375"/>
    </row>
    <row r="1720" spans="1:4" ht="47.1" customHeight="1">
      <c r="A1720" s="372"/>
      <c r="B1720" s="373"/>
      <c r="C1720" s="374"/>
      <c r="D1720" s="375"/>
    </row>
    <row r="1721" spans="1:4" ht="47.1" customHeight="1">
      <c r="A1721" s="372"/>
      <c r="B1721" s="373"/>
      <c r="C1721" s="374"/>
      <c r="D1721" s="375"/>
    </row>
    <row r="1722" spans="1:4" ht="47.1" customHeight="1">
      <c r="A1722" s="372"/>
      <c r="B1722" s="373"/>
      <c r="C1722" s="374"/>
      <c r="D1722" s="375"/>
    </row>
    <row r="1723" spans="1:4" ht="47.1" customHeight="1">
      <c r="A1723" s="372"/>
      <c r="B1723" s="373"/>
      <c r="C1723" s="374"/>
      <c r="D1723" s="375"/>
    </row>
    <row r="1724" spans="1:4" ht="47.1" customHeight="1">
      <c r="A1724" s="372"/>
      <c r="B1724" s="373"/>
      <c r="C1724" s="374"/>
      <c r="D1724" s="375"/>
    </row>
    <row r="1725" spans="1:4" ht="47.1" customHeight="1">
      <c r="A1725" s="372"/>
      <c r="B1725" s="373"/>
      <c r="C1725" s="374"/>
      <c r="D1725" s="375"/>
    </row>
    <row r="1726" spans="1:4" ht="47.1" customHeight="1">
      <c r="A1726" s="372"/>
      <c r="B1726" s="373"/>
      <c r="C1726" s="374"/>
      <c r="D1726" s="375"/>
    </row>
    <row r="1727" spans="1:4" ht="47.1" customHeight="1">
      <c r="A1727" s="372"/>
      <c r="B1727" s="373"/>
      <c r="C1727" s="374"/>
      <c r="D1727" s="375"/>
    </row>
    <row r="1728" spans="1:4" ht="47.1" customHeight="1">
      <c r="A1728" s="372"/>
      <c r="B1728" s="373"/>
      <c r="C1728" s="374"/>
      <c r="D1728" s="375"/>
    </row>
    <row r="1729" spans="1:4" ht="47.1" customHeight="1">
      <c r="A1729" s="372"/>
      <c r="B1729" s="373"/>
      <c r="C1729" s="374"/>
      <c r="D1729" s="375"/>
    </row>
    <row r="1730" spans="1:4" ht="47.1" customHeight="1">
      <c r="A1730" s="372"/>
      <c r="B1730" s="373"/>
      <c r="C1730" s="374"/>
      <c r="D1730" s="375"/>
    </row>
    <row r="1731" spans="1:4" ht="47.1" customHeight="1">
      <c r="A1731" s="372"/>
      <c r="B1731" s="373"/>
      <c r="C1731" s="374"/>
      <c r="D1731" s="375"/>
    </row>
    <row r="1732" spans="1:4" ht="47.1" customHeight="1">
      <c r="A1732" s="372"/>
      <c r="B1732" s="373"/>
      <c r="C1732" s="374"/>
      <c r="D1732" s="375"/>
    </row>
    <row r="1733" spans="1:4" ht="47.1" customHeight="1">
      <c r="A1733" s="372"/>
      <c r="B1733" s="373"/>
      <c r="C1733" s="374"/>
      <c r="D1733" s="375"/>
    </row>
    <row r="1734" spans="1:4" ht="47.1" customHeight="1">
      <c r="A1734" s="372"/>
      <c r="B1734" s="373"/>
      <c r="C1734" s="374"/>
      <c r="D1734" s="375"/>
    </row>
    <row r="1735" spans="1:4" ht="47.1" customHeight="1">
      <c r="A1735" s="372"/>
      <c r="B1735" s="373"/>
      <c r="C1735" s="374"/>
      <c r="D1735" s="375"/>
    </row>
    <row r="1736" spans="1:4" ht="47.1" customHeight="1">
      <c r="A1736" s="372"/>
      <c r="B1736" s="373"/>
      <c r="C1736" s="374"/>
      <c r="D1736" s="375"/>
    </row>
    <row r="1737" spans="1:4" ht="47.1" customHeight="1">
      <c r="A1737" s="372"/>
      <c r="B1737" s="373"/>
      <c r="C1737" s="374"/>
      <c r="D1737" s="375"/>
    </row>
    <row r="1738" spans="1:4" ht="47.1" customHeight="1">
      <c r="A1738" s="372"/>
      <c r="B1738" s="373"/>
      <c r="C1738" s="374"/>
      <c r="D1738" s="375"/>
    </row>
    <row r="1739" spans="1:4" ht="47.1" customHeight="1">
      <c r="A1739" s="372"/>
      <c r="B1739" s="373"/>
      <c r="C1739" s="374"/>
      <c r="D1739" s="375"/>
    </row>
    <row r="1740" spans="1:4" ht="47.1" customHeight="1">
      <c r="A1740" s="372"/>
      <c r="B1740" s="373"/>
      <c r="C1740" s="374"/>
      <c r="D1740" s="375"/>
    </row>
    <row r="1741" spans="1:4" ht="47.1" customHeight="1">
      <c r="A1741" s="372"/>
      <c r="B1741" s="373"/>
      <c r="C1741" s="374"/>
      <c r="D1741" s="375"/>
    </row>
    <row r="1742" spans="1:4" ht="47.1" customHeight="1">
      <c r="A1742" s="372"/>
      <c r="B1742" s="373"/>
      <c r="C1742" s="374"/>
      <c r="D1742" s="375"/>
    </row>
    <row r="1743" spans="1:4" ht="47.1" customHeight="1">
      <c r="A1743" s="372"/>
      <c r="B1743" s="373"/>
      <c r="C1743" s="374"/>
      <c r="D1743" s="375"/>
    </row>
    <row r="1744" spans="1:4" ht="47.1" customHeight="1">
      <c r="A1744" s="372"/>
      <c r="B1744" s="373"/>
      <c r="C1744" s="374"/>
      <c r="D1744" s="375"/>
    </row>
    <row r="1745" spans="1:4" ht="47.1" customHeight="1">
      <c r="A1745" s="372"/>
      <c r="B1745" s="373"/>
      <c r="C1745" s="374"/>
      <c r="D1745" s="375"/>
    </row>
    <row r="1746" spans="1:4" ht="47.1" customHeight="1">
      <c r="A1746" s="372"/>
      <c r="B1746" s="373"/>
      <c r="C1746" s="374"/>
      <c r="D1746" s="375"/>
    </row>
    <row r="1747" spans="1:4" ht="47.1" customHeight="1">
      <c r="A1747" s="372"/>
      <c r="B1747" s="373"/>
      <c r="C1747" s="374"/>
      <c r="D1747" s="375"/>
    </row>
    <row r="1748" spans="1:4" ht="47.1" customHeight="1">
      <c r="A1748" s="372"/>
      <c r="B1748" s="373"/>
      <c r="C1748" s="374"/>
      <c r="D1748" s="375"/>
    </row>
    <row r="1749" spans="1:4" ht="47.1" customHeight="1">
      <c r="A1749" s="372"/>
      <c r="B1749" s="373"/>
      <c r="C1749" s="374"/>
      <c r="D1749" s="375"/>
    </row>
    <row r="1750" spans="1:4" ht="47.1" customHeight="1">
      <c r="A1750" s="372"/>
      <c r="B1750" s="373"/>
      <c r="C1750" s="374"/>
      <c r="D1750" s="375"/>
    </row>
    <row r="1751" spans="1:4" ht="47.1" customHeight="1">
      <c r="A1751" s="372"/>
      <c r="B1751" s="373"/>
      <c r="C1751" s="374"/>
      <c r="D1751" s="375"/>
    </row>
    <row r="1752" spans="1:4" ht="47.1" customHeight="1">
      <c r="A1752" s="372"/>
      <c r="B1752" s="373"/>
      <c r="C1752" s="374"/>
      <c r="D1752" s="375"/>
    </row>
    <row r="1753" spans="1:4" ht="47.1" customHeight="1">
      <c r="A1753" s="372"/>
      <c r="B1753" s="373"/>
      <c r="C1753" s="374"/>
      <c r="D1753" s="375"/>
    </row>
    <row r="1754" spans="1:4" ht="47.1" customHeight="1">
      <c r="A1754" s="372"/>
      <c r="B1754" s="373"/>
      <c r="C1754" s="374"/>
      <c r="D1754" s="375"/>
    </row>
    <row r="1755" spans="1:4" ht="47.1" customHeight="1">
      <c r="A1755" s="372"/>
      <c r="B1755" s="373"/>
      <c r="C1755" s="374"/>
      <c r="D1755" s="375"/>
    </row>
    <row r="1756" spans="1:4" ht="47.1" customHeight="1">
      <c r="A1756" s="372"/>
      <c r="B1756" s="373"/>
      <c r="C1756" s="374"/>
      <c r="D1756" s="375"/>
    </row>
    <row r="1757" spans="1:4" ht="47.1" customHeight="1">
      <c r="A1757" s="372"/>
      <c r="B1757" s="373"/>
      <c r="C1757" s="374"/>
      <c r="D1757" s="375"/>
    </row>
    <row r="1758" spans="1:4" ht="47.1" customHeight="1">
      <c r="A1758" s="372"/>
      <c r="B1758" s="373"/>
      <c r="C1758" s="374"/>
      <c r="D1758" s="375"/>
    </row>
    <row r="1759" spans="1:4" ht="47.1" customHeight="1">
      <c r="A1759" s="372"/>
      <c r="B1759" s="373"/>
      <c r="C1759" s="374"/>
      <c r="D1759" s="375"/>
    </row>
    <row r="1760" spans="1:4" ht="47.1" customHeight="1">
      <c r="A1760" s="372"/>
      <c r="B1760" s="373"/>
      <c r="C1760" s="374"/>
      <c r="D1760" s="375"/>
    </row>
    <row r="1761" spans="1:4" ht="47.1" customHeight="1">
      <c r="A1761" s="372"/>
      <c r="B1761" s="373"/>
      <c r="C1761" s="374"/>
      <c r="D1761" s="375"/>
    </row>
    <row r="1762" spans="1:4" ht="47.1" customHeight="1">
      <c r="A1762" s="372"/>
      <c r="B1762" s="373"/>
      <c r="C1762" s="374"/>
      <c r="D1762" s="375"/>
    </row>
    <row r="1763" spans="1:4" ht="47.1" customHeight="1">
      <c r="A1763" s="372"/>
      <c r="B1763" s="373"/>
      <c r="C1763" s="374"/>
      <c r="D1763" s="375"/>
    </row>
    <row r="1764" spans="1:4" ht="47.1" customHeight="1">
      <c r="A1764" s="372"/>
      <c r="B1764" s="373"/>
      <c r="C1764" s="374"/>
      <c r="D1764" s="375"/>
    </row>
    <row r="1765" spans="1:4" ht="47.1" customHeight="1">
      <c r="A1765" s="372"/>
      <c r="B1765" s="373"/>
      <c r="C1765" s="374"/>
      <c r="D1765" s="375"/>
    </row>
    <row r="1766" spans="1:4" ht="47.1" customHeight="1">
      <c r="A1766" s="372"/>
      <c r="B1766" s="373"/>
      <c r="C1766" s="374"/>
      <c r="D1766" s="375"/>
    </row>
    <row r="1767" spans="1:4" ht="47.1" customHeight="1">
      <c r="A1767" s="372"/>
      <c r="B1767" s="373"/>
      <c r="C1767" s="374"/>
      <c r="D1767" s="375"/>
    </row>
    <row r="1768" spans="1:4" ht="47.1" customHeight="1">
      <c r="A1768" s="372"/>
      <c r="B1768" s="373"/>
      <c r="C1768" s="374"/>
      <c r="D1768" s="375"/>
    </row>
    <row r="1769" spans="1:4" ht="47.1" customHeight="1">
      <c r="A1769" s="372"/>
      <c r="B1769" s="373"/>
      <c r="C1769" s="374"/>
      <c r="D1769" s="375"/>
    </row>
    <row r="1770" spans="1:4" ht="47.1" customHeight="1">
      <c r="A1770" s="372"/>
      <c r="B1770" s="373"/>
      <c r="C1770" s="374"/>
      <c r="D1770" s="375"/>
    </row>
    <row r="1771" spans="1:4" ht="47.1" customHeight="1">
      <c r="A1771" s="372"/>
      <c r="B1771" s="373"/>
      <c r="C1771" s="374"/>
      <c r="D1771" s="375"/>
    </row>
    <row r="1772" spans="1:4" ht="47.1" customHeight="1">
      <c r="A1772" s="372"/>
      <c r="B1772" s="373"/>
      <c r="C1772" s="374"/>
      <c r="D1772" s="375"/>
    </row>
    <row r="1773" spans="1:4" ht="47.1" customHeight="1">
      <c r="A1773" s="372"/>
      <c r="B1773" s="373"/>
      <c r="C1773" s="374"/>
      <c r="D1773" s="375"/>
    </row>
    <row r="1774" spans="1:4" ht="47.1" customHeight="1">
      <c r="A1774" s="372"/>
      <c r="B1774" s="373"/>
      <c r="C1774" s="374"/>
      <c r="D1774" s="375"/>
    </row>
    <row r="1775" spans="1:4" ht="47.1" customHeight="1">
      <c r="A1775" s="372"/>
      <c r="B1775" s="373"/>
      <c r="C1775" s="374"/>
      <c r="D1775" s="375"/>
    </row>
    <row r="1776" spans="1:4" ht="47.1" customHeight="1">
      <c r="A1776" s="372"/>
      <c r="B1776" s="373"/>
      <c r="C1776" s="374"/>
      <c r="D1776" s="375"/>
    </row>
    <row r="1777" spans="1:4" ht="47.1" customHeight="1">
      <c r="A1777" s="372"/>
      <c r="B1777" s="373"/>
      <c r="C1777" s="374"/>
      <c r="D1777" s="375"/>
    </row>
    <row r="1778" spans="1:4" ht="47.1" customHeight="1">
      <c r="A1778" s="372"/>
      <c r="B1778" s="373"/>
      <c r="C1778" s="374"/>
      <c r="D1778" s="375"/>
    </row>
    <row r="1779" spans="1:4" ht="47.1" customHeight="1">
      <c r="A1779" s="372"/>
      <c r="B1779" s="373"/>
      <c r="C1779" s="374"/>
      <c r="D1779" s="375"/>
    </row>
    <row r="1780" spans="1:4" ht="47.1" customHeight="1">
      <c r="A1780" s="372"/>
      <c r="B1780" s="373"/>
      <c r="C1780" s="374"/>
      <c r="D1780" s="375"/>
    </row>
    <row r="1781" spans="1:4" ht="47.1" customHeight="1">
      <c r="A1781" s="372"/>
      <c r="B1781" s="373"/>
      <c r="C1781" s="374"/>
      <c r="D1781" s="375"/>
    </row>
    <row r="1782" spans="1:4" ht="47.1" customHeight="1">
      <c r="A1782" s="372"/>
      <c r="B1782" s="373"/>
      <c r="C1782" s="374"/>
      <c r="D1782" s="375"/>
    </row>
    <row r="1783" spans="1:4" ht="47.1" customHeight="1">
      <c r="A1783" s="372"/>
      <c r="B1783" s="373"/>
      <c r="C1783" s="374"/>
      <c r="D1783" s="375"/>
    </row>
    <row r="1784" spans="1:4" ht="47.1" customHeight="1">
      <c r="A1784" s="372"/>
      <c r="B1784" s="373"/>
      <c r="C1784" s="374"/>
      <c r="D1784" s="375"/>
    </row>
    <row r="1785" spans="1:4" ht="47.1" customHeight="1">
      <c r="A1785" s="372"/>
      <c r="B1785" s="373"/>
      <c r="C1785" s="374"/>
      <c r="D1785" s="375"/>
    </row>
    <row r="1786" spans="1:4" ht="47.1" customHeight="1">
      <c r="A1786" s="372"/>
      <c r="B1786" s="373"/>
      <c r="C1786" s="374"/>
      <c r="D1786" s="375"/>
    </row>
    <row r="1787" spans="1:4" ht="47.1" customHeight="1">
      <c r="A1787" s="372"/>
      <c r="B1787" s="373"/>
      <c r="C1787" s="374"/>
      <c r="D1787" s="375"/>
    </row>
    <row r="1788" spans="1:4" ht="47.1" customHeight="1">
      <c r="A1788" s="372"/>
      <c r="B1788" s="373"/>
      <c r="C1788" s="374"/>
      <c r="D1788" s="375"/>
    </row>
    <row r="1789" spans="1:4" ht="47.1" customHeight="1">
      <c r="A1789" s="372"/>
      <c r="B1789" s="373"/>
      <c r="C1789" s="374"/>
      <c r="D1789" s="375"/>
    </row>
    <row r="1790" spans="1:4" ht="47.1" customHeight="1">
      <c r="A1790" s="372"/>
      <c r="B1790" s="373"/>
      <c r="C1790" s="374"/>
      <c r="D1790" s="375"/>
    </row>
    <row r="1791" spans="1:4" ht="47.1" customHeight="1">
      <c r="A1791" s="372"/>
      <c r="B1791" s="373"/>
      <c r="C1791" s="374"/>
      <c r="D1791" s="375"/>
    </row>
    <row r="1792" spans="1:4" ht="47.1" customHeight="1">
      <c r="A1792" s="372"/>
      <c r="B1792" s="373"/>
      <c r="C1792" s="374"/>
      <c r="D1792" s="375"/>
    </row>
    <row r="1793" spans="1:4" ht="47.1" customHeight="1">
      <c r="A1793" s="372"/>
      <c r="B1793" s="373"/>
      <c r="C1793" s="374"/>
      <c r="D1793" s="375"/>
    </row>
    <row r="1794" spans="1:4" ht="47.1" customHeight="1">
      <c r="A1794" s="372"/>
      <c r="B1794" s="373"/>
      <c r="C1794" s="374"/>
      <c r="D1794" s="375"/>
    </row>
    <row r="1795" spans="1:4" ht="47.1" customHeight="1">
      <c r="A1795" s="372"/>
      <c r="B1795" s="373"/>
      <c r="C1795" s="374"/>
      <c r="D1795" s="375"/>
    </row>
    <row r="1796" spans="1:4" ht="47.1" customHeight="1">
      <c r="A1796" s="372"/>
      <c r="B1796" s="373"/>
      <c r="C1796" s="374"/>
      <c r="D1796" s="375"/>
    </row>
    <row r="1797" spans="1:4" ht="47.1" customHeight="1">
      <c r="A1797" s="372"/>
      <c r="B1797" s="373"/>
      <c r="C1797" s="374"/>
      <c r="D1797" s="375"/>
    </row>
    <row r="1798" spans="1:4" ht="47.1" customHeight="1">
      <c r="A1798" s="372"/>
      <c r="B1798" s="373"/>
      <c r="C1798" s="374"/>
      <c r="D1798" s="375"/>
    </row>
    <row r="1799" spans="1:4" ht="47.1" customHeight="1">
      <c r="A1799" s="372"/>
      <c r="B1799" s="373"/>
      <c r="C1799" s="374"/>
      <c r="D1799" s="375"/>
    </row>
    <row r="1800" spans="1:4" ht="47.1" customHeight="1">
      <c r="A1800" s="372"/>
      <c r="B1800" s="373"/>
      <c r="C1800" s="374"/>
      <c r="D1800" s="375"/>
    </row>
    <row r="1801" spans="1:4" ht="47.1" customHeight="1">
      <c r="A1801" s="372"/>
      <c r="B1801" s="373"/>
      <c r="C1801" s="374"/>
      <c r="D1801" s="375"/>
    </row>
    <row r="1802" spans="1:4" ht="47.1" customHeight="1">
      <c r="A1802" s="372"/>
      <c r="B1802" s="373"/>
      <c r="C1802" s="374"/>
      <c r="D1802" s="375"/>
    </row>
    <row r="1803" spans="1:4" ht="47.1" customHeight="1">
      <c r="A1803" s="372"/>
      <c r="B1803" s="373"/>
      <c r="C1803" s="374"/>
      <c r="D1803" s="375"/>
    </row>
    <row r="1804" spans="1:4" ht="47.1" customHeight="1">
      <c r="A1804" s="372"/>
      <c r="B1804" s="373"/>
      <c r="C1804" s="374"/>
      <c r="D1804" s="375"/>
    </row>
    <row r="1805" spans="1:4" ht="47.1" customHeight="1">
      <c r="A1805" s="372"/>
      <c r="B1805" s="373"/>
      <c r="C1805" s="374"/>
      <c r="D1805" s="375"/>
    </row>
    <row r="1806" spans="1:4" ht="47.1" customHeight="1">
      <c r="A1806" s="372"/>
      <c r="B1806" s="373"/>
      <c r="C1806" s="374"/>
      <c r="D1806" s="375"/>
    </row>
    <row r="1807" spans="1:4" ht="47.1" customHeight="1">
      <c r="A1807" s="372"/>
      <c r="B1807" s="373"/>
      <c r="C1807" s="374"/>
      <c r="D1807" s="375"/>
    </row>
    <row r="1808" spans="1:4" ht="47.1" customHeight="1">
      <c r="A1808" s="372"/>
      <c r="B1808" s="373"/>
      <c r="C1808" s="374"/>
      <c r="D1808" s="375"/>
    </row>
    <row r="1809" spans="1:4" ht="47.1" customHeight="1">
      <c r="A1809" s="372"/>
      <c r="B1809" s="373"/>
      <c r="C1809" s="374"/>
      <c r="D1809" s="375"/>
    </row>
    <row r="1810" spans="1:4" ht="47.1" customHeight="1">
      <c r="A1810" s="372"/>
      <c r="B1810" s="373"/>
      <c r="C1810" s="374"/>
      <c r="D1810" s="375"/>
    </row>
    <row r="1811" spans="1:4" ht="47.1" customHeight="1">
      <c r="A1811" s="372"/>
      <c r="B1811" s="373"/>
      <c r="C1811" s="374"/>
      <c r="D1811" s="375"/>
    </row>
    <row r="1812" spans="1:4" ht="47.1" customHeight="1">
      <c r="A1812" s="372"/>
      <c r="B1812" s="373"/>
      <c r="C1812" s="374"/>
      <c r="D1812" s="375"/>
    </row>
    <row r="1813" spans="1:4" ht="47.1" customHeight="1">
      <c r="A1813" s="372"/>
      <c r="B1813" s="373"/>
      <c r="C1813" s="374"/>
      <c r="D1813" s="375"/>
    </row>
    <row r="1814" spans="1:4" ht="47.1" customHeight="1">
      <c r="A1814" s="372"/>
      <c r="B1814" s="373"/>
      <c r="C1814" s="374"/>
      <c r="D1814" s="375"/>
    </row>
    <row r="1815" spans="1:4" ht="47.1" customHeight="1">
      <c r="A1815" s="372"/>
      <c r="B1815" s="373"/>
      <c r="C1815" s="374"/>
      <c r="D1815" s="375"/>
    </row>
    <row r="1816" spans="1:4" ht="47.1" customHeight="1">
      <c r="A1816" s="372"/>
      <c r="B1816" s="373"/>
      <c r="C1816" s="374"/>
      <c r="D1816" s="375"/>
    </row>
    <row r="1817" spans="1:4" ht="47.1" customHeight="1">
      <c r="A1817" s="372"/>
      <c r="B1817" s="373"/>
      <c r="C1817" s="374"/>
      <c r="D1817" s="375"/>
    </row>
    <row r="1818" spans="1:4" ht="47.1" customHeight="1">
      <c r="A1818" s="372"/>
      <c r="B1818" s="373"/>
      <c r="C1818" s="374"/>
      <c r="D1818" s="375"/>
    </row>
    <row r="1819" spans="1:4" ht="47.1" customHeight="1">
      <c r="A1819" s="372"/>
      <c r="B1819" s="373"/>
      <c r="C1819" s="374"/>
      <c r="D1819" s="375"/>
    </row>
    <row r="1820" spans="1:4" ht="47.1" customHeight="1">
      <c r="A1820" s="372"/>
      <c r="B1820" s="373"/>
      <c r="C1820" s="374"/>
      <c r="D1820" s="375"/>
    </row>
    <row r="1821" spans="1:4" ht="47.1" customHeight="1">
      <c r="A1821" s="372"/>
      <c r="B1821" s="373"/>
      <c r="C1821" s="374"/>
      <c r="D1821" s="375"/>
    </row>
    <row r="1822" spans="1:4" ht="47.1" customHeight="1">
      <c r="A1822" s="372"/>
      <c r="B1822" s="373"/>
      <c r="C1822" s="374"/>
      <c r="D1822" s="375"/>
    </row>
    <row r="1823" spans="1:4" ht="47.1" customHeight="1">
      <c r="A1823" s="372"/>
      <c r="B1823" s="373"/>
      <c r="C1823" s="374"/>
      <c r="D1823" s="375"/>
    </row>
    <row r="1824" spans="1:4" ht="47.1" customHeight="1">
      <c r="A1824" s="372"/>
      <c r="B1824" s="373"/>
      <c r="C1824" s="374"/>
      <c r="D1824" s="375"/>
    </row>
    <row r="1825" spans="1:4" ht="47.1" customHeight="1">
      <c r="A1825" s="372"/>
      <c r="B1825" s="373"/>
      <c r="C1825" s="374"/>
      <c r="D1825" s="375"/>
    </row>
    <row r="1826" spans="1:4" ht="47.1" customHeight="1">
      <c r="A1826" s="372"/>
      <c r="B1826" s="373"/>
      <c r="C1826" s="374"/>
      <c r="D1826" s="375"/>
    </row>
    <row r="1827" spans="1:4" ht="47.1" customHeight="1">
      <c r="A1827" s="372"/>
      <c r="B1827" s="373"/>
      <c r="C1827" s="374"/>
      <c r="D1827" s="375"/>
    </row>
    <row r="1828" spans="1:4" ht="47.1" customHeight="1">
      <c r="A1828" s="372"/>
      <c r="B1828" s="373"/>
      <c r="C1828" s="374"/>
      <c r="D1828" s="375"/>
    </row>
    <row r="1829" spans="1:4" ht="47.1" customHeight="1">
      <c r="A1829" s="372"/>
      <c r="B1829" s="373"/>
      <c r="C1829" s="374"/>
      <c r="D1829" s="375"/>
    </row>
    <row r="1830" spans="1:4" ht="47.1" customHeight="1">
      <c r="A1830" s="372"/>
      <c r="B1830" s="373"/>
      <c r="C1830" s="374"/>
      <c r="D1830" s="375"/>
    </row>
    <row r="1831" spans="1:4" ht="47.1" customHeight="1">
      <c r="A1831" s="372"/>
      <c r="B1831" s="373"/>
      <c r="C1831" s="374"/>
      <c r="D1831" s="375"/>
    </row>
    <row r="1832" spans="1:4" ht="47.1" customHeight="1">
      <c r="A1832" s="372"/>
      <c r="B1832" s="373"/>
      <c r="C1832" s="374"/>
      <c r="D1832" s="375"/>
    </row>
    <row r="1833" spans="1:4" ht="47.1" customHeight="1">
      <c r="A1833" s="372"/>
      <c r="B1833" s="373"/>
      <c r="C1833" s="374"/>
      <c r="D1833" s="375"/>
    </row>
    <row r="1834" spans="1:4" ht="47.1" customHeight="1">
      <c r="A1834" s="372"/>
      <c r="B1834" s="373"/>
      <c r="C1834" s="374"/>
      <c r="D1834" s="375"/>
    </row>
    <row r="1835" spans="1:4" ht="47.1" customHeight="1">
      <c r="A1835" s="372"/>
      <c r="B1835" s="373"/>
      <c r="C1835" s="374"/>
      <c r="D1835" s="375"/>
    </row>
    <row r="1836" spans="1:4" ht="47.1" customHeight="1">
      <c r="A1836" s="372"/>
      <c r="B1836" s="373"/>
      <c r="C1836" s="374"/>
      <c r="D1836" s="375"/>
    </row>
    <row r="1837" spans="1:4" ht="47.1" customHeight="1">
      <c r="A1837" s="372"/>
      <c r="B1837" s="373"/>
      <c r="C1837" s="374"/>
      <c r="D1837" s="375"/>
    </row>
    <row r="1838" spans="1:4" ht="47.1" customHeight="1">
      <c r="A1838" s="372"/>
      <c r="B1838" s="373"/>
      <c r="C1838" s="374"/>
      <c r="D1838" s="375"/>
    </row>
    <row r="1839" spans="1:4" ht="47.1" customHeight="1">
      <c r="A1839" s="372"/>
      <c r="B1839" s="373"/>
      <c r="C1839" s="374"/>
      <c r="D1839" s="375"/>
    </row>
    <row r="1840" spans="1:4" ht="47.1" customHeight="1">
      <c r="A1840" s="372"/>
      <c r="B1840" s="373"/>
      <c r="C1840" s="374"/>
      <c r="D1840" s="375"/>
    </row>
    <row r="1841" spans="1:4" ht="47.1" customHeight="1">
      <c r="A1841" s="372"/>
      <c r="B1841" s="373"/>
      <c r="C1841" s="374"/>
      <c r="D1841" s="375"/>
    </row>
    <row r="1842" spans="1:4" ht="47.1" customHeight="1">
      <c r="A1842" s="372"/>
      <c r="B1842" s="373"/>
      <c r="C1842" s="374"/>
      <c r="D1842" s="375"/>
    </row>
    <row r="1843" spans="1:4" ht="47.1" customHeight="1">
      <c r="A1843" s="372"/>
      <c r="B1843" s="373"/>
      <c r="C1843" s="374"/>
      <c r="D1843" s="375"/>
    </row>
    <row r="1844" spans="1:4" ht="47.1" customHeight="1">
      <c r="A1844" s="372"/>
      <c r="B1844" s="373"/>
      <c r="C1844" s="374"/>
      <c r="D1844" s="375"/>
    </row>
    <row r="1845" spans="1:4" ht="47.1" customHeight="1">
      <c r="A1845" s="372"/>
      <c r="B1845" s="373"/>
      <c r="C1845" s="374"/>
      <c r="D1845" s="375"/>
    </row>
    <row r="1846" spans="1:4" ht="47.1" customHeight="1">
      <c r="A1846" s="372"/>
      <c r="B1846" s="373"/>
      <c r="C1846" s="374"/>
      <c r="D1846" s="375"/>
    </row>
    <row r="1847" spans="1:4" ht="47.1" customHeight="1">
      <c r="A1847" s="372"/>
      <c r="B1847" s="373"/>
      <c r="C1847" s="374"/>
      <c r="D1847" s="375"/>
    </row>
    <row r="1848" spans="1:4" ht="47.1" customHeight="1">
      <c r="A1848" s="372"/>
      <c r="B1848" s="373"/>
      <c r="C1848" s="374"/>
      <c r="D1848" s="375"/>
    </row>
    <row r="1849" spans="1:4" ht="47.1" customHeight="1">
      <c r="A1849" s="372"/>
      <c r="B1849" s="373"/>
      <c r="C1849" s="374"/>
      <c r="D1849" s="375"/>
    </row>
    <row r="1850" spans="1:4" ht="47.1" customHeight="1">
      <c r="A1850" s="372"/>
      <c r="B1850" s="373"/>
      <c r="C1850" s="374"/>
      <c r="D1850" s="375"/>
    </row>
    <row r="1851" spans="1:4" ht="47.1" customHeight="1">
      <c r="A1851" s="372"/>
      <c r="B1851" s="373"/>
      <c r="C1851" s="374"/>
      <c r="D1851" s="375"/>
    </row>
    <row r="1852" spans="1:4" ht="47.1" customHeight="1">
      <c r="A1852" s="372"/>
      <c r="B1852" s="373"/>
      <c r="C1852" s="374"/>
      <c r="D1852" s="375"/>
    </row>
    <row r="1853" spans="1:4" ht="47.1" customHeight="1">
      <c r="A1853" s="372"/>
      <c r="B1853" s="373"/>
      <c r="C1853" s="374"/>
      <c r="D1853" s="375"/>
    </row>
    <row r="1854" spans="1:4" ht="47.1" customHeight="1">
      <c r="A1854" s="372"/>
      <c r="B1854" s="373"/>
      <c r="C1854" s="374"/>
      <c r="D1854" s="375"/>
    </row>
    <row r="1855" spans="1:4" ht="47.1" customHeight="1">
      <c r="A1855" s="372"/>
      <c r="B1855" s="373"/>
      <c r="C1855" s="374"/>
      <c r="D1855" s="375"/>
    </row>
    <row r="1856" spans="1:4" ht="47.1" customHeight="1">
      <c r="A1856" s="372"/>
      <c r="B1856" s="373"/>
      <c r="C1856" s="374"/>
      <c r="D1856" s="375"/>
    </row>
    <row r="1857" spans="1:4" ht="47.1" customHeight="1">
      <c r="A1857" s="372"/>
      <c r="B1857" s="373"/>
      <c r="C1857" s="374"/>
      <c r="D1857" s="375"/>
    </row>
    <row r="1858" spans="1:4" ht="47.1" customHeight="1">
      <c r="A1858" s="372"/>
      <c r="B1858" s="373"/>
      <c r="C1858" s="374"/>
      <c r="D1858" s="375"/>
    </row>
    <row r="1859" spans="1:4" ht="47.1" customHeight="1">
      <c r="A1859" s="372"/>
      <c r="B1859" s="373"/>
      <c r="C1859" s="374"/>
      <c r="D1859" s="375"/>
    </row>
    <row r="1860" spans="1:4" ht="47.1" customHeight="1">
      <c r="A1860" s="372"/>
      <c r="B1860" s="373"/>
      <c r="C1860" s="374"/>
      <c r="D1860" s="375"/>
    </row>
    <row r="1861" spans="1:4" ht="47.1" customHeight="1">
      <c r="A1861" s="372"/>
      <c r="B1861" s="373"/>
      <c r="C1861" s="374"/>
      <c r="D1861" s="375"/>
    </row>
    <row r="1862" spans="1:4" ht="47.1" customHeight="1">
      <c r="A1862" s="372"/>
      <c r="B1862" s="373"/>
      <c r="C1862" s="374"/>
      <c r="D1862" s="375"/>
    </row>
    <row r="1863" spans="1:4" ht="47.1" customHeight="1">
      <c r="A1863" s="372"/>
      <c r="B1863" s="373"/>
      <c r="C1863" s="374"/>
      <c r="D1863" s="375"/>
    </row>
    <row r="1864" spans="1:4" ht="47.1" customHeight="1">
      <c r="A1864" s="372"/>
      <c r="B1864" s="373"/>
      <c r="C1864" s="374"/>
      <c r="D1864" s="375"/>
    </row>
    <row r="1865" spans="1:4" ht="47.1" customHeight="1">
      <c r="A1865" s="372"/>
      <c r="B1865" s="373"/>
      <c r="C1865" s="374"/>
      <c r="D1865" s="375"/>
    </row>
    <row r="1866" spans="1:4" ht="47.1" customHeight="1">
      <c r="A1866" s="372"/>
      <c r="B1866" s="373"/>
      <c r="C1866" s="374"/>
      <c r="D1866" s="375"/>
    </row>
    <row r="1867" spans="1:4" ht="47.1" customHeight="1">
      <c r="A1867" s="372"/>
      <c r="B1867" s="373"/>
      <c r="C1867" s="374"/>
      <c r="D1867" s="375"/>
    </row>
    <row r="1868" spans="1:4" ht="47.1" customHeight="1">
      <c r="A1868" s="372"/>
      <c r="B1868" s="373"/>
      <c r="C1868" s="374"/>
      <c r="D1868" s="375"/>
    </row>
    <row r="1869" spans="1:4" ht="47.1" customHeight="1">
      <c r="A1869" s="372"/>
      <c r="B1869" s="373"/>
      <c r="C1869" s="374"/>
      <c r="D1869" s="375"/>
    </row>
    <row r="1870" spans="1:4" ht="47.1" customHeight="1">
      <c r="A1870" s="372"/>
      <c r="B1870" s="373"/>
      <c r="C1870" s="374"/>
      <c r="D1870" s="375"/>
    </row>
    <row r="1871" spans="1:4" ht="47.1" customHeight="1">
      <c r="A1871" s="372"/>
      <c r="B1871" s="373"/>
      <c r="C1871" s="374"/>
      <c r="D1871" s="375"/>
    </row>
    <row r="1872" spans="1:4" ht="47.1" customHeight="1">
      <c r="A1872" s="372"/>
      <c r="B1872" s="373"/>
      <c r="C1872" s="374"/>
      <c r="D1872" s="375"/>
    </row>
    <row r="1873" spans="1:4" ht="47.1" customHeight="1">
      <c r="A1873" s="372"/>
      <c r="B1873" s="373"/>
      <c r="C1873" s="374"/>
      <c r="D1873" s="375"/>
    </row>
    <row r="1874" spans="1:4" ht="47.1" customHeight="1">
      <c r="A1874" s="372"/>
      <c r="B1874" s="373"/>
      <c r="C1874" s="374"/>
      <c r="D1874" s="375"/>
    </row>
    <row r="1875" spans="1:4" ht="47.1" customHeight="1">
      <c r="A1875" s="372"/>
      <c r="B1875" s="373"/>
      <c r="C1875" s="374"/>
      <c r="D1875" s="375"/>
    </row>
    <row r="1876" spans="1:4" ht="47.1" customHeight="1">
      <c r="A1876" s="372"/>
      <c r="B1876" s="373"/>
      <c r="C1876" s="374"/>
      <c r="D1876" s="375"/>
    </row>
    <row r="1877" spans="1:4" ht="47.1" customHeight="1">
      <c r="A1877" s="372"/>
      <c r="B1877" s="373"/>
      <c r="C1877" s="374"/>
      <c r="D1877" s="375"/>
    </row>
    <row r="1878" spans="1:4" ht="47.1" customHeight="1">
      <c r="A1878" s="372"/>
      <c r="B1878" s="373"/>
      <c r="C1878" s="374"/>
      <c r="D1878" s="375"/>
    </row>
    <row r="1879" spans="1:4" ht="47.1" customHeight="1">
      <c r="A1879" s="372"/>
      <c r="B1879" s="373"/>
      <c r="C1879" s="374"/>
      <c r="D1879" s="375"/>
    </row>
    <row r="1880" spans="1:4" ht="47.1" customHeight="1">
      <c r="A1880" s="372"/>
      <c r="B1880" s="373"/>
      <c r="C1880" s="374"/>
      <c r="D1880" s="375"/>
    </row>
    <row r="1881" spans="1:4" ht="47.1" customHeight="1">
      <c r="A1881" s="372"/>
      <c r="B1881" s="373"/>
      <c r="C1881" s="374"/>
      <c r="D1881" s="375"/>
    </row>
    <row r="1882" spans="1:4" ht="47.1" customHeight="1">
      <c r="A1882" s="372"/>
      <c r="B1882" s="373"/>
      <c r="C1882" s="374"/>
      <c r="D1882" s="375"/>
    </row>
    <row r="1883" spans="1:4" ht="47.1" customHeight="1">
      <c r="A1883" s="372"/>
      <c r="B1883" s="373"/>
      <c r="C1883" s="374"/>
      <c r="D1883" s="375"/>
    </row>
    <row r="1884" spans="1:4" ht="47.1" customHeight="1">
      <c r="A1884" s="372"/>
      <c r="B1884" s="373"/>
      <c r="C1884" s="374"/>
      <c r="D1884" s="375"/>
    </row>
    <row r="1885" spans="1:4" ht="47.1" customHeight="1">
      <c r="A1885" s="372"/>
      <c r="B1885" s="373"/>
      <c r="C1885" s="374"/>
      <c r="D1885" s="375"/>
    </row>
    <row r="1886" spans="1:4" ht="47.1" customHeight="1">
      <c r="A1886" s="372"/>
      <c r="B1886" s="373"/>
      <c r="C1886" s="374"/>
      <c r="D1886" s="375"/>
    </row>
    <row r="1887" spans="1:4" ht="47.1" customHeight="1">
      <c r="A1887" s="372"/>
      <c r="B1887" s="373"/>
      <c r="C1887" s="374"/>
      <c r="D1887" s="375"/>
    </row>
    <row r="1888" spans="1:4" ht="47.1" customHeight="1">
      <c r="A1888" s="372"/>
      <c r="B1888" s="373"/>
      <c r="C1888" s="374"/>
      <c r="D1888" s="375"/>
    </row>
    <row r="1889" spans="1:4" ht="47.1" customHeight="1">
      <c r="A1889" s="372"/>
      <c r="B1889" s="373"/>
      <c r="C1889" s="374"/>
      <c r="D1889" s="375"/>
    </row>
    <row r="1890" spans="1:4" ht="47.1" customHeight="1">
      <c r="A1890" s="372"/>
      <c r="B1890" s="373"/>
      <c r="C1890" s="374"/>
      <c r="D1890" s="375"/>
    </row>
    <row r="1891" spans="1:4" ht="47.1" customHeight="1">
      <c r="A1891" s="372"/>
      <c r="B1891" s="373"/>
      <c r="C1891" s="374"/>
      <c r="D1891" s="375"/>
    </row>
    <row r="1892" spans="1:4" ht="47.1" customHeight="1">
      <c r="A1892" s="372"/>
      <c r="B1892" s="373"/>
      <c r="C1892" s="374"/>
      <c r="D1892" s="375"/>
    </row>
    <row r="1893" spans="1:4" ht="47.1" customHeight="1">
      <c r="A1893" s="372"/>
      <c r="B1893" s="373"/>
      <c r="C1893" s="374"/>
      <c r="D1893" s="375"/>
    </row>
    <row r="1894" spans="1:4" ht="47.1" customHeight="1">
      <c r="A1894" s="372"/>
      <c r="B1894" s="373"/>
      <c r="C1894" s="374"/>
      <c r="D1894" s="375"/>
    </row>
    <row r="1895" spans="1:4" ht="47.1" customHeight="1">
      <c r="A1895" s="372"/>
      <c r="B1895" s="373"/>
      <c r="C1895" s="374"/>
      <c r="D1895" s="375"/>
    </row>
    <row r="1896" spans="1:4" ht="47.1" customHeight="1">
      <c r="A1896" s="372"/>
      <c r="B1896" s="373"/>
      <c r="C1896" s="374"/>
      <c r="D1896" s="375"/>
    </row>
    <row r="1897" spans="1:4" ht="47.1" customHeight="1">
      <c r="A1897" s="372"/>
      <c r="B1897" s="373"/>
      <c r="C1897" s="374"/>
      <c r="D1897" s="375"/>
    </row>
    <row r="1898" spans="1:4" ht="47.1" customHeight="1">
      <c r="A1898" s="372"/>
      <c r="B1898" s="373"/>
      <c r="C1898" s="374"/>
      <c r="D1898" s="375"/>
    </row>
    <row r="1899" spans="1:4" ht="47.1" customHeight="1">
      <c r="A1899" s="372"/>
      <c r="B1899" s="373"/>
      <c r="C1899" s="374"/>
      <c r="D1899" s="375"/>
    </row>
    <row r="1900" spans="1:4" ht="47.1" customHeight="1">
      <c r="A1900" s="372"/>
      <c r="B1900" s="373"/>
      <c r="C1900" s="374"/>
      <c r="D1900" s="375"/>
    </row>
    <row r="1901" spans="1:4" ht="47.1" customHeight="1">
      <c r="A1901" s="372"/>
      <c r="B1901" s="373"/>
      <c r="C1901" s="374"/>
      <c r="D1901" s="375"/>
    </row>
    <row r="1902" spans="1:4" ht="47.1" customHeight="1">
      <c r="A1902" s="372"/>
      <c r="B1902" s="373"/>
      <c r="C1902" s="374"/>
      <c r="D1902" s="375"/>
    </row>
    <row r="1903" spans="1:4" ht="47.1" customHeight="1">
      <c r="A1903" s="372"/>
      <c r="B1903" s="373"/>
      <c r="C1903" s="374"/>
      <c r="D1903" s="375"/>
    </row>
    <row r="1904" spans="1:4" ht="47.1" customHeight="1">
      <c r="A1904" s="372"/>
      <c r="B1904" s="373"/>
      <c r="C1904" s="374"/>
      <c r="D1904" s="375"/>
    </row>
    <row r="1905" spans="1:4" ht="47.1" customHeight="1">
      <c r="A1905" s="372"/>
      <c r="B1905" s="373"/>
      <c r="C1905" s="374"/>
      <c r="D1905" s="375"/>
    </row>
    <row r="1906" spans="1:4" ht="47.1" customHeight="1">
      <c r="A1906" s="372"/>
      <c r="B1906" s="373"/>
      <c r="C1906" s="374"/>
      <c r="D1906" s="375"/>
    </row>
    <row r="1907" spans="1:4" ht="47.1" customHeight="1">
      <c r="A1907" s="372"/>
      <c r="B1907" s="373"/>
      <c r="C1907" s="374"/>
      <c r="D1907" s="375"/>
    </row>
    <row r="1908" spans="1:4" ht="47.1" customHeight="1">
      <c r="A1908" s="372"/>
      <c r="B1908" s="373"/>
      <c r="C1908" s="374"/>
      <c r="D1908" s="375"/>
    </row>
    <row r="1909" spans="1:4" ht="47.1" customHeight="1">
      <c r="A1909" s="372"/>
      <c r="B1909" s="373"/>
      <c r="C1909" s="374"/>
      <c r="D1909" s="375"/>
    </row>
    <row r="1910" spans="1:4" ht="47.1" customHeight="1">
      <c r="A1910" s="372"/>
      <c r="B1910" s="373"/>
      <c r="C1910" s="374"/>
      <c r="D1910" s="375"/>
    </row>
    <row r="1911" spans="1:4" ht="47.1" customHeight="1">
      <c r="A1911" s="372"/>
      <c r="B1911" s="373"/>
      <c r="C1911" s="374"/>
      <c r="D1911" s="375"/>
    </row>
    <row r="1912" spans="1:4" ht="47.1" customHeight="1">
      <c r="A1912" s="372"/>
      <c r="B1912" s="373"/>
      <c r="C1912" s="374"/>
      <c r="D1912" s="375"/>
    </row>
    <row r="1913" spans="1:4" ht="47.1" customHeight="1">
      <c r="A1913" s="372"/>
      <c r="B1913" s="373"/>
      <c r="C1913" s="374"/>
      <c r="D1913" s="375"/>
    </row>
    <row r="1914" spans="1:4" ht="47.1" customHeight="1">
      <c r="A1914" s="372"/>
      <c r="B1914" s="373"/>
      <c r="C1914" s="374"/>
      <c r="D1914" s="375"/>
    </row>
    <row r="1915" spans="1:4" ht="47.1" customHeight="1">
      <c r="A1915" s="372"/>
      <c r="B1915" s="373"/>
      <c r="C1915" s="374"/>
      <c r="D1915" s="375"/>
    </row>
    <row r="1916" spans="1:4" ht="47.1" customHeight="1">
      <c r="A1916" s="372"/>
      <c r="B1916" s="373"/>
      <c r="C1916" s="374"/>
      <c r="D1916" s="375"/>
    </row>
    <row r="1917" spans="1:4" ht="47.1" customHeight="1">
      <c r="A1917" s="372"/>
      <c r="B1917" s="373"/>
      <c r="C1917" s="374"/>
      <c r="D1917" s="375"/>
    </row>
    <row r="1918" spans="1:4" ht="47.1" customHeight="1">
      <c r="A1918" s="372"/>
      <c r="B1918" s="373"/>
      <c r="C1918" s="374"/>
      <c r="D1918" s="375"/>
    </row>
    <row r="1919" spans="1:4" ht="47.1" customHeight="1">
      <c r="A1919" s="372"/>
      <c r="B1919" s="373"/>
      <c r="C1919" s="374"/>
      <c r="D1919" s="375"/>
    </row>
    <row r="1920" spans="1:4" ht="47.1" customHeight="1">
      <c r="A1920" s="372"/>
      <c r="B1920" s="373"/>
      <c r="C1920" s="374"/>
      <c r="D1920" s="375"/>
    </row>
    <row r="1921" spans="1:4" ht="47.1" customHeight="1">
      <c r="A1921" s="372"/>
      <c r="B1921" s="373"/>
      <c r="C1921" s="374"/>
      <c r="D1921" s="375"/>
    </row>
    <row r="1922" spans="1:4" ht="47.1" customHeight="1">
      <c r="A1922" s="372"/>
      <c r="B1922" s="373"/>
      <c r="C1922" s="374"/>
      <c r="D1922" s="375"/>
    </row>
    <row r="1923" spans="1:4" ht="47.1" customHeight="1">
      <c r="A1923" s="372"/>
      <c r="B1923" s="373"/>
      <c r="C1923" s="374"/>
      <c r="D1923" s="375"/>
    </row>
    <row r="1924" spans="1:4" ht="47.1" customHeight="1">
      <c r="A1924" s="372"/>
      <c r="B1924" s="373"/>
      <c r="C1924" s="374"/>
      <c r="D1924" s="375"/>
    </row>
    <row r="1925" spans="1:4" ht="47.1" customHeight="1">
      <c r="A1925" s="372"/>
      <c r="B1925" s="373"/>
      <c r="C1925" s="374"/>
      <c r="D1925" s="375"/>
    </row>
    <row r="1926" spans="1:4" ht="47.1" customHeight="1">
      <c r="A1926" s="372"/>
      <c r="B1926" s="373"/>
      <c r="C1926" s="374"/>
      <c r="D1926" s="375"/>
    </row>
    <row r="1927" spans="1:4" ht="47.1" customHeight="1">
      <c r="A1927" s="372"/>
      <c r="B1927" s="373"/>
      <c r="C1927" s="374"/>
      <c r="D1927" s="375"/>
    </row>
    <row r="1928" spans="1:4" ht="47.1" customHeight="1">
      <c r="A1928" s="372"/>
      <c r="B1928" s="373"/>
      <c r="C1928" s="374"/>
      <c r="D1928" s="375"/>
    </row>
    <row r="1929" spans="1:4" ht="47.1" customHeight="1">
      <c r="A1929" s="372"/>
      <c r="B1929" s="373"/>
      <c r="C1929" s="374"/>
      <c r="D1929" s="375"/>
    </row>
    <row r="1930" spans="1:4" ht="47.1" customHeight="1">
      <c r="A1930" s="372"/>
      <c r="B1930" s="373"/>
      <c r="C1930" s="374"/>
      <c r="D1930" s="375"/>
    </row>
    <row r="1931" spans="1:4" ht="47.1" customHeight="1">
      <c r="A1931" s="372"/>
      <c r="B1931" s="373"/>
      <c r="C1931" s="374"/>
      <c r="D1931" s="375"/>
    </row>
    <row r="1932" spans="1:4" ht="47.1" customHeight="1">
      <c r="A1932" s="372"/>
      <c r="B1932" s="373"/>
      <c r="C1932" s="374"/>
      <c r="D1932" s="375"/>
    </row>
    <row r="1933" spans="1:4" ht="47.1" customHeight="1">
      <c r="A1933" s="372"/>
      <c r="B1933" s="373"/>
      <c r="C1933" s="374"/>
      <c r="D1933" s="375"/>
    </row>
    <row r="1934" spans="1:4" ht="47.1" customHeight="1">
      <c r="A1934" s="372"/>
      <c r="B1934" s="373"/>
      <c r="C1934" s="374"/>
      <c r="D1934" s="375"/>
    </row>
    <row r="1935" spans="1:4" ht="47.1" customHeight="1">
      <c r="A1935" s="372"/>
      <c r="B1935" s="373"/>
      <c r="C1935" s="374"/>
      <c r="D1935" s="375"/>
    </row>
    <row r="1936" spans="1:4" ht="47.1" customHeight="1">
      <c r="A1936" s="372"/>
      <c r="B1936" s="373"/>
      <c r="C1936" s="374"/>
      <c r="D1936" s="375"/>
    </row>
    <row r="1937" spans="1:4" ht="47.1" customHeight="1">
      <c r="A1937" s="372"/>
      <c r="B1937" s="373"/>
      <c r="C1937" s="374"/>
      <c r="D1937" s="375"/>
    </row>
    <row r="1938" spans="1:4" ht="47.1" customHeight="1">
      <c r="A1938" s="372"/>
      <c r="B1938" s="373"/>
      <c r="C1938" s="374"/>
      <c r="D1938" s="375"/>
    </row>
    <row r="1939" spans="1:4" ht="47.1" customHeight="1">
      <c r="A1939" s="372"/>
      <c r="B1939" s="373"/>
      <c r="C1939" s="374"/>
      <c r="D1939" s="375"/>
    </row>
    <row r="1940" spans="1:4" ht="47.1" customHeight="1">
      <c r="A1940" s="372"/>
      <c r="B1940" s="373"/>
      <c r="C1940" s="374"/>
      <c r="D1940" s="375"/>
    </row>
    <row r="1941" spans="1:4" ht="47.1" customHeight="1">
      <c r="A1941" s="372"/>
      <c r="B1941" s="373"/>
      <c r="C1941" s="374"/>
      <c r="D1941" s="375"/>
    </row>
    <row r="1942" spans="1:4" ht="47.1" customHeight="1">
      <c r="A1942" s="372"/>
      <c r="B1942" s="373"/>
      <c r="C1942" s="374"/>
      <c r="D1942" s="375"/>
    </row>
    <row r="1943" spans="1:4" ht="47.1" customHeight="1">
      <c r="A1943" s="372"/>
      <c r="B1943" s="373"/>
      <c r="C1943" s="374"/>
      <c r="D1943" s="375"/>
    </row>
    <row r="1944" spans="1:4" ht="47.1" customHeight="1">
      <c r="A1944" s="372"/>
      <c r="B1944" s="373"/>
      <c r="C1944" s="374"/>
      <c r="D1944" s="375"/>
    </row>
    <row r="1945" spans="1:4" ht="47.1" customHeight="1">
      <c r="A1945" s="372"/>
      <c r="B1945" s="373"/>
      <c r="C1945" s="374"/>
      <c r="D1945" s="375"/>
    </row>
    <row r="1946" spans="1:4" ht="47.1" customHeight="1">
      <c r="A1946" s="372"/>
      <c r="B1946" s="373"/>
      <c r="C1946" s="374"/>
      <c r="D1946" s="375"/>
    </row>
    <row r="1947" spans="1:4" ht="47.1" customHeight="1">
      <c r="A1947" s="372"/>
      <c r="B1947" s="373"/>
      <c r="C1947" s="374"/>
      <c r="D1947" s="375"/>
    </row>
    <row r="1948" spans="1:4" ht="47.1" customHeight="1">
      <c r="A1948" s="372"/>
      <c r="B1948" s="373"/>
      <c r="C1948" s="374"/>
      <c r="D1948" s="375"/>
    </row>
    <row r="1949" spans="1:4" ht="47.1" customHeight="1">
      <c r="A1949" s="372"/>
      <c r="B1949" s="373"/>
      <c r="C1949" s="374"/>
      <c r="D1949" s="375"/>
    </row>
    <row r="1950" spans="1:4" ht="47.1" customHeight="1">
      <c r="A1950" s="372"/>
      <c r="B1950" s="373"/>
      <c r="C1950" s="374"/>
      <c r="D1950" s="375"/>
    </row>
    <row r="1951" spans="1:4" ht="47.1" customHeight="1">
      <c r="A1951" s="372"/>
      <c r="B1951" s="373"/>
      <c r="C1951" s="374"/>
      <c r="D1951" s="375"/>
    </row>
    <row r="1952" spans="1:4" ht="47.1" customHeight="1">
      <c r="A1952" s="372"/>
      <c r="B1952" s="373"/>
      <c r="C1952" s="374"/>
      <c r="D1952" s="375"/>
    </row>
    <row r="1953" spans="1:4" ht="47.1" customHeight="1">
      <c r="A1953" s="372"/>
      <c r="B1953" s="373"/>
      <c r="C1953" s="374"/>
      <c r="D1953" s="375"/>
    </row>
    <row r="1954" spans="1:4" ht="47.1" customHeight="1">
      <c r="A1954" s="372"/>
      <c r="B1954" s="373"/>
      <c r="C1954" s="374"/>
      <c r="D1954" s="375"/>
    </row>
    <row r="1955" spans="1:4" ht="47.1" customHeight="1">
      <c r="A1955" s="372"/>
      <c r="B1955" s="373"/>
      <c r="C1955" s="374"/>
      <c r="D1955" s="375"/>
    </row>
    <row r="1956" spans="1:4" ht="47.1" customHeight="1">
      <c r="A1956" s="372"/>
      <c r="B1956" s="373"/>
      <c r="C1956" s="374"/>
      <c r="D1956" s="375"/>
    </row>
    <row r="1957" spans="1:4" ht="47.1" customHeight="1">
      <c r="A1957" s="372"/>
      <c r="B1957" s="373"/>
      <c r="C1957" s="374"/>
      <c r="D1957" s="375"/>
    </row>
    <row r="1958" spans="1:4" ht="47.1" customHeight="1">
      <c r="A1958" s="372"/>
      <c r="B1958" s="373"/>
      <c r="C1958" s="374"/>
      <c r="D1958" s="375"/>
    </row>
    <row r="1959" spans="1:4" ht="47.1" customHeight="1">
      <c r="A1959" s="372"/>
      <c r="B1959" s="373"/>
      <c r="C1959" s="374"/>
      <c r="D1959" s="375"/>
    </row>
    <row r="1960" spans="1:4" ht="47.1" customHeight="1">
      <c r="A1960" s="372"/>
      <c r="B1960" s="373"/>
      <c r="C1960" s="374"/>
      <c r="D1960" s="375"/>
    </row>
    <row r="1961" spans="1:4" ht="47.1" customHeight="1">
      <c r="A1961" s="372"/>
      <c r="B1961" s="373"/>
      <c r="C1961" s="374"/>
      <c r="D1961" s="375"/>
    </row>
    <row r="1962" spans="1:4" ht="47.1" customHeight="1">
      <c r="A1962" s="372"/>
      <c r="B1962" s="373"/>
      <c r="C1962" s="374"/>
      <c r="D1962" s="375"/>
    </row>
    <row r="1963" spans="1:4" ht="47.1" customHeight="1">
      <c r="A1963" s="372"/>
      <c r="B1963" s="373"/>
      <c r="C1963" s="374"/>
      <c r="D1963" s="375"/>
    </row>
    <row r="1964" spans="1:4" ht="47.1" customHeight="1">
      <c r="A1964" s="372"/>
      <c r="B1964" s="373"/>
      <c r="C1964" s="374"/>
      <c r="D1964" s="375"/>
    </row>
    <row r="1965" spans="1:4" ht="47.1" customHeight="1">
      <c r="A1965" s="372"/>
      <c r="B1965" s="373"/>
      <c r="C1965" s="374"/>
      <c r="D1965" s="375"/>
    </row>
    <row r="1966" spans="1:4" ht="47.1" customHeight="1">
      <c r="A1966" s="372"/>
      <c r="B1966" s="373"/>
      <c r="C1966" s="374"/>
      <c r="D1966" s="375"/>
    </row>
    <row r="1967" spans="1:4" ht="47.1" customHeight="1">
      <c r="A1967" s="372"/>
      <c r="B1967" s="373"/>
      <c r="C1967" s="374"/>
      <c r="D1967" s="375"/>
    </row>
    <row r="1968" spans="1:4" ht="47.1" customHeight="1">
      <c r="A1968" s="372"/>
      <c r="B1968" s="373"/>
      <c r="C1968" s="374"/>
      <c r="D1968" s="375"/>
    </row>
    <row r="1969" spans="1:4" ht="47.1" customHeight="1">
      <c r="A1969" s="372"/>
      <c r="B1969" s="373"/>
      <c r="C1969" s="374"/>
      <c r="D1969" s="375"/>
    </row>
    <row r="1970" spans="1:4" ht="47.1" customHeight="1">
      <c r="A1970" s="372"/>
      <c r="B1970" s="373"/>
      <c r="C1970" s="374"/>
      <c r="D1970" s="375"/>
    </row>
    <row r="1971" spans="1:4" ht="47.1" customHeight="1">
      <c r="A1971" s="372"/>
      <c r="B1971" s="373"/>
      <c r="C1971" s="374"/>
      <c r="D1971" s="375"/>
    </row>
    <row r="1972" spans="1:4" ht="47.1" customHeight="1">
      <c r="A1972" s="372"/>
      <c r="B1972" s="373"/>
      <c r="C1972" s="374"/>
      <c r="D1972" s="375"/>
    </row>
    <row r="1973" spans="1:4" ht="47.1" customHeight="1">
      <c r="A1973" s="372"/>
      <c r="B1973" s="373"/>
      <c r="C1973" s="374"/>
      <c r="D1973" s="375"/>
    </row>
    <row r="1974" spans="1:4" ht="47.1" customHeight="1">
      <c r="A1974" s="372"/>
      <c r="B1974" s="373"/>
      <c r="C1974" s="374"/>
      <c r="D1974" s="375"/>
    </row>
    <row r="1975" spans="1:4" ht="47.1" customHeight="1">
      <c r="A1975" s="372"/>
      <c r="B1975" s="373"/>
      <c r="C1975" s="374"/>
      <c r="D1975" s="375"/>
    </row>
    <row r="1976" spans="1:4" ht="47.1" customHeight="1">
      <c r="A1976" s="372"/>
      <c r="B1976" s="373"/>
      <c r="C1976" s="374"/>
      <c r="D1976" s="375"/>
    </row>
    <row r="1977" spans="1:4" ht="47.1" customHeight="1">
      <c r="A1977" s="372"/>
      <c r="B1977" s="373"/>
      <c r="C1977" s="374"/>
      <c r="D1977" s="375"/>
    </row>
    <row r="1978" spans="1:4" ht="47.1" customHeight="1">
      <c r="A1978" s="372"/>
      <c r="B1978" s="373"/>
      <c r="C1978" s="374"/>
      <c r="D1978" s="375"/>
    </row>
  </sheetData>
  <mergeCells count="3">
    <mergeCell ref="A1:T1"/>
    <mergeCell ref="M725:M731"/>
    <mergeCell ref="M733:M734"/>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K54"/>
  <sheetViews>
    <sheetView topLeftCell="A28" workbookViewId="0">
      <selection activeCell="C47" sqref="C47:E47"/>
    </sheetView>
  </sheetViews>
  <sheetFormatPr defaultRowHeight="15"/>
  <cols>
    <col min="1" max="1" width="7" style="425" customWidth="1"/>
    <col min="2" max="2" width="63.42578125" style="82" customWidth="1"/>
    <col min="3" max="3" width="22" style="82" customWidth="1"/>
    <col min="4" max="4" width="30" style="427" customWidth="1"/>
    <col min="5" max="5" width="28.7109375" style="428" customWidth="1"/>
    <col min="6" max="6" width="32.5703125" style="82" customWidth="1"/>
    <col min="7" max="7" width="20" customWidth="1"/>
    <col min="8" max="8" width="14" customWidth="1"/>
    <col min="9" max="9" width="18" customWidth="1"/>
    <col min="10" max="10" width="13.7109375" bestFit="1" customWidth="1"/>
  </cols>
  <sheetData>
    <row r="1" spans="1:8" ht="19.5" customHeight="1">
      <c r="A1" s="431" t="s">
        <v>1687</v>
      </c>
      <c r="B1" s="432"/>
      <c r="C1" s="432"/>
      <c r="D1" s="432"/>
      <c r="E1" s="432"/>
      <c r="F1" s="433"/>
    </row>
    <row r="2" spans="1:8" ht="35.25" customHeight="1">
      <c r="A2" s="434"/>
      <c r="B2" s="435"/>
      <c r="C2" s="435"/>
      <c r="D2" s="435"/>
      <c r="E2" s="435"/>
      <c r="F2" s="436"/>
    </row>
    <row r="3" spans="1:8" s="393" customFormat="1" ht="52.5" customHeight="1" thickBot="1">
      <c r="A3" s="388" t="s">
        <v>0</v>
      </c>
      <c r="B3" s="389" t="s">
        <v>1688</v>
      </c>
      <c r="C3" s="389" t="s">
        <v>1689</v>
      </c>
      <c r="D3" s="390" t="s">
        <v>5</v>
      </c>
      <c r="E3" s="391" t="s">
        <v>6</v>
      </c>
      <c r="F3" s="392" t="s">
        <v>1461</v>
      </c>
    </row>
    <row r="4" spans="1:8" s="397" customFormat="1" ht="27" customHeight="1">
      <c r="A4" s="157">
        <v>1</v>
      </c>
      <c r="B4" s="394" t="s">
        <v>9</v>
      </c>
      <c r="C4" s="395">
        <v>11</v>
      </c>
      <c r="D4" s="396">
        <v>133134000</v>
      </c>
      <c r="E4" s="396">
        <v>0</v>
      </c>
      <c r="F4" s="396">
        <v>10156000</v>
      </c>
    </row>
    <row r="5" spans="1:8" s="397" customFormat="1" ht="27" customHeight="1">
      <c r="A5" s="157">
        <v>2</v>
      </c>
      <c r="B5" s="398" t="s">
        <v>677</v>
      </c>
      <c r="C5" s="157">
        <v>23</v>
      </c>
      <c r="D5" s="396">
        <v>448627000</v>
      </c>
      <c r="E5" s="396">
        <v>209837000</v>
      </c>
      <c r="F5" s="396">
        <v>66505000</v>
      </c>
    </row>
    <row r="6" spans="1:8" s="397" customFormat="1" ht="27" customHeight="1">
      <c r="A6" s="157">
        <v>3</v>
      </c>
      <c r="B6" s="398" t="s">
        <v>10</v>
      </c>
      <c r="C6" s="157">
        <v>8</v>
      </c>
      <c r="D6" s="396">
        <v>21827000</v>
      </c>
      <c r="E6" s="396">
        <v>1522821.7599999998</v>
      </c>
      <c r="F6" s="396">
        <v>2665152</v>
      </c>
    </row>
    <row r="7" spans="1:8" s="399" customFormat="1" ht="27" customHeight="1">
      <c r="A7" s="157">
        <v>4</v>
      </c>
      <c r="B7" s="398" t="s">
        <v>571</v>
      </c>
      <c r="C7" s="157">
        <v>8</v>
      </c>
      <c r="D7" s="396">
        <v>39570760039</v>
      </c>
      <c r="E7" s="396">
        <v>24679149320</v>
      </c>
      <c r="F7" s="396">
        <v>2250519996</v>
      </c>
    </row>
    <row r="8" spans="1:8" s="400" customFormat="1" ht="27" customHeight="1">
      <c r="A8" s="157">
        <v>5</v>
      </c>
      <c r="B8" s="398" t="s">
        <v>591</v>
      </c>
      <c r="C8" s="157">
        <v>29</v>
      </c>
      <c r="D8" s="396">
        <v>2301360579</v>
      </c>
      <c r="E8" s="396">
        <v>900725224.48000002</v>
      </c>
      <c r="F8" s="396">
        <v>33358662</v>
      </c>
    </row>
    <row r="9" spans="1:8" s="400" customFormat="1" ht="27" customHeight="1">
      <c r="A9" s="157">
        <v>6</v>
      </c>
      <c r="B9" s="398" t="s">
        <v>682</v>
      </c>
      <c r="C9" s="157">
        <v>9</v>
      </c>
      <c r="D9" s="396">
        <v>19750000</v>
      </c>
      <c r="E9" s="396">
        <v>0</v>
      </c>
      <c r="F9" s="396">
        <v>6752000</v>
      </c>
    </row>
    <row r="10" spans="1:8" s="400" customFormat="1" ht="27" customHeight="1">
      <c r="A10" s="157">
        <v>7</v>
      </c>
      <c r="B10" s="398" t="s">
        <v>610</v>
      </c>
      <c r="C10" s="157">
        <v>6</v>
      </c>
      <c r="D10" s="401">
        <v>34200000</v>
      </c>
      <c r="E10" s="401">
        <v>19275090</v>
      </c>
      <c r="F10" s="401">
        <v>13500000</v>
      </c>
    </row>
    <row r="11" spans="1:8" s="400" customFormat="1" ht="27" customHeight="1">
      <c r="A11" s="157">
        <v>8</v>
      </c>
      <c r="B11" s="398" t="s">
        <v>90</v>
      </c>
      <c r="C11" s="157">
        <v>17</v>
      </c>
      <c r="D11" s="396">
        <v>1026176381.9100001</v>
      </c>
      <c r="E11" s="396">
        <v>89529943.99000001</v>
      </c>
      <c r="F11" s="396">
        <v>104234357.92000002</v>
      </c>
    </row>
    <row r="12" spans="1:8" s="402" customFormat="1" ht="27" customHeight="1">
      <c r="A12" s="157">
        <v>9</v>
      </c>
      <c r="B12" s="398" t="s">
        <v>547</v>
      </c>
      <c r="C12" s="157">
        <v>14</v>
      </c>
      <c r="D12" s="396">
        <v>780371000</v>
      </c>
      <c r="E12" s="396">
        <v>32457033</v>
      </c>
      <c r="F12" s="396">
        <v>325126000</v>
      </c>
    </row>
    <row r="13" spans="1:8" s="400" customFormat="1" ht="27" customHeight="1">
      <c r="A13" s="157">
        <v>10</v>
      </c>
      <c r="B13" s="398" t="s">
        <v>695</v>
      </c>
      <c r="C13" s="157">
        <v>7</v>
      </c>
      <c r="D13" s="401">
        <v>89113218.961549103</v>
      </c>
      <c r="E13" s="401">
        <v>35808049.591311999</v>
      </c>
      <c r="F13" s="401">
        <v>53305169.370237105</v>
      </c>
    </row>
    <row r="14" spans="1:8" s="402" customFormat="1" ht="27" customHeight="1">
      <c r="A14" s="157">
        <v>11</v>
      </c>
      <c r="B14" s="398" t="s">
        <v>186</v>
      </c>
      <c r="C14" s="157">
        <v>105</v>
      </c>
      <c r="D14" s="396">
        <v>1327713682.5999999</v>
      </c>
      <c r="E14" s="396">
        <v>226568675</v>
      </c>
      <c r="F14" s="396">
        <v>90407528.599999994</v>
      </c>
      <c r="G14" s="403"/>
      <c r="H14" s="403"/>
    </row>
    <row r="15" spans="1:8" s="402" customFormat="1" ht="27" customHeight="1">
      <c r="A15" s="157">
        <v>12</v>
      </c>
      <c r="B15" s="398" t="s">
        <v>294</v>
      </c>
      <c r="C15" s="157">
        <v>71</v>
      </c>
      <c r="D15" s="401">
        <v>4838719841.9499998</v>
      </c>
      <c r="E15" s="401">
        <v>504257921.59000003</v>
      </c>
      <c r="F15" s="401">
        <v>248593128.17000002</v>
      </c>
    </row>
    <row r="16" spans="1:8" s="400" customFormat="1" ht="27" customHeight="1">
      <c r="A16" s="157">
        <v>13</v>
      </c>
      <c r="B16" s="398" t="s">
        <v>570</v>
      </c>
      <c r="C16" s="157">
        <v>5</v>
      </c>
      <c r="D16" s="396">
        <v>4143487340.3000002</v>
      </c>
      <c r="E16" s="396">
        <v>1610766354.7</v>
      </c>
      <c r="F16" s="396">
        <v>418036114.63999999</v>
      </c>
    </row>
    <row r="17" spans="1:11" s="400" customFormat="1" ht="27.75" customHeight="1">
      <c r="A17" s="157">
        <v>14</v>
      </c>
      <c r="B17" s="404" t="s">
        <v>562</v>
      </c>
      <c r="C17" s="405">
        <v>4</v>
      </c>
      <c r="D17" s="401">
        <v>33501234000</v>
      </c>
      <c r="E17" s="401">
        <v>12104179000</v>
      </c>
      <c r="F17" s="401">
        <v>3462409000</v>
      </c>
    </row>
    <row r="18" spans="1:11" s="400" customFormat="1" ht="27" customHeight="1">
      <c r="A18" s="157">
        <v>15</v>
      </c>
      <c r="B18" s="404" t="s">
        <v>1430</v>
      </c>
      <c r="C18" s="405">
        <v>18</v>
      </c>
      <c r="D18" s="401">
        <v>73540081000</v>
      </c>
      <c r="E18" s="401">
        <v>8106006000</v>
      </c>
      <c r="F18" s="401">
        <v>23256624000</v>
      </c>
    </row>
    <row r="19" spans="1:11" s="400" customFormat="1" ht="27" customHeight="1">
      <c r="A19" s="157">
        <v>16</v>
      </c>
      <c r="B19" s="406" t="s">
        <v>679</v>
      </c>
      <c r="C19" s="157">
        <v>12</v>
      </c>
      <c r="D19" s="401">
        <v>2579250000</v>
      </c>
      <c r="E19" s="401">
        <v>12604863</v>
      </c>
      <c r="F19" s="401">
        <v>72270000</v>
      </c>
    </row>
    <row r="20" spans="1:11" s="408" customFormat="1" ht="27" customHeight="1">
      <c r="A20" s="157">
        <v>17</v>
      </c>
      <c r="B20" s="406" t="s">
        <v>619</v>
      </c>
      <c r="C20" s="407">
        <v>5</v>
      </c>
      <c r="D20" s="401">
        <v>149625000</v>
      </c>
      <c r="E20" s="401">
        <v>81121653</v>
      </c>
      <c r="F20" s="401">
        <v>27617000</v>
      </c>
    </row>
    <row r="21" spans="1:11" s="409" customFormat="1" ht="27" customHeight="1">
      <c r="A21" s="157">
        <v>18</v>
      </c>
      <c r="B21" s="398" t="s">
        <v>543</v>
      </c>
      <c r="C21" s="157">
        <v>5</v>
      </c>
      <c r="D21" s="396">
        <v>8853750</v>
      </c>
      <c r="E21" s="396">
        <v>0</v>
      </c>
      <c r="F21" s="396">
        <v>8853750</v>
      </c>
    </row>
    <row r="22" spans="1:11" s="409" customFormat="1" ht="27" customHeight="1">
      <c r="A22" s="157">
        <v>19</v>
      </c>
      <c r="B22" s="406" t="s">
        <v>319</v>
      </c>
      <c r="C22" s="407">
        <v>44</v>
      </c>
      <c r="D22" s="401">
        <v>1227786890.51</v>
      </c>
      <c r="E22" s="401">
        <v>707028652.72334683</v>
      </c>
      <c r="F22" s="401"/>
    </row>
    <row r="23" spans="1:11" s="411" customFormat="1" ht="27" customHeight="1">
      <c r="A23" s="157">
        <v>20</v>
      </c>
      <c r="B23" s="410" t="s">
        <v>626</v>
      </c>
      <c r="C23" s="157">
        <v>14</v>
      </c>
      <c r="D23" s="401">
        <v>400563000</v>
      </c>
      <c r="E23" s="401">
        <v>137946000</v>
      </c>
      <c r="F23" s="401">
        <v>49097000</v>
      </c>
      <c r="I23" s="412"/>
      <c r="J23" s="412"/>
      <c r="K23" s="412"/>
    </row>
    <row r="24" spans="1:11" s="414" customFormat="1" ht="27" customHeight="1">
      <c r="A24" s="157">
        <v>21</v>
      </c>
      <c r="B24" s="413" t="s">
        <v>640</v>
      </c>
      <c r="C24" s="157">
        <v>23</v>
      </c>
      <c r="D24" s="401">
        <v>607774793</v>
      </c>
      <c r="E24" s="401">
        <v>115430000</v>
      </c>
      <c r="F24" s="401">
        <v>192826293</v>
      </c>
    </row>
    <row r="25" spans="1:11" s="409" customFormat="1" ht="27" customHeight="1">
      <c r="A25" s="157">
        <v>22</v>
      </c>
      <c r="B25" s="398" t="s">
        <v>476</v>
      </c>
      <c r="C25" s="157">
        <v>61</v>
      </c>
      <c r="D25" s="396">
        <v>407188616.78999996</v>
      </c>
      <c r="E25" s="396">
        <v>211247138</v>
      </c>
      <c r="F25" s="396">
        <v>173740571.78999999</v>
      </c>
    </row>
    <row r="26" spans="1:11" s="415" customFormat="1" ht="27" customHeight="1">
      <c r="A26" s="157">
        <v>23</v>
      </c>
      <c r="B26" s="413" t="s">
        <v>24</v>
      </c>
      <c r="C26" s="157">
        <v>27</v>
      </c>
      <c r="D26" s="401">
        <v>46985712</v>
      </c>
      <c r="E26" s="401">
        <v>17618936</v>
      </c>
      <c r="F26" s="401">
        <v>27333177</v>
      </c>
    </row>
    <row r="27" spans="1:11" s="412" customFormat="1" ht="27" customHeight="1">
      <c r="A27" s="157">
        <v>24</v>
      </c>
      <c r="B27" s="398" t="s">
        <v>1690</v>
      </c>
      <c r="C27" s="157">
        <v>108</v>
      </c>
      <c r="D27" s="401">
        <v>561044085.262429</v>
      </c>
      <c r="E27" s="401">
        <v>269236335.59139997</v>
      </c>
      <c r="F27" s="401">
        <v>324411000.91102898</v>
      </c>
    </row>
    <row r="28" spans="1:11" s="409" customFormat="1" ht="27" customHeight="1">
      <c r="A28" s="157">
        <v>25</v>
      </c>
      <c r="B28" s="398" t="s">
        <v>292</v>
      </c>
      <c r="C28" s="157">
        <v>32</v>
      </c>
      <c r="D28" s="401">
        <v>19216364596</v>
      </c>
      <c r="E28" s="416">
        <v>4667163000</v>
      </c>
      <c r="F28" s="396">
        <v>458472768</v>
      </c>
    </row>
    <row r="29" spans="1:11" s="409" customFormat="1" ht="27" customHeight="1">
      <c r="A29" s="157">
        <v>26</v>
      </c>
      <c r="B29" s="398" t="s">
        <v>331</v>
      </c>
      <c r="C29" s="157">
        <v>9</v>
      </c>
      <c r="D29" s="396">
        <v>182270960</v>
      </c>
      <c r="E29" s="416">
        <v>17782400</v>
      </c>
      <c r="F29" s="401">
        <v>70661867</v>
      </c>
    </row>
    <row r="30" spans="1:11" s="417" customFormat="1" ht="27" customHeight="1">
      <c r="A30" s="157">
        <v>27</v>
      </c>
      <c r="B30" s="410" t="s">
        <v>650</v>
      </c>
      <c r="C30" s="157">
        <v>11</v>
      </c>
      <c r="D30" s="401">
        <v>222928000</v>
      </c>
      <c r="E30" s="416">
        <v>140318000</v>
      </c>
      <c r="F30" s="401">
        <v>51185000</v>
      </c>
    </row>
    <row r="31" spans="1:11" s="409" customFormat="1" ht="27" customHeight="1">
      <c r="A31" s="157">
        <v>28</v>
      </c>
      <c r="B31" s="398" t="s">
        <v>655</v>
      </c>
      <c r="C31" s="157">
        <v>12</v>
      </c>
      <c r="D31" s="401">
        <v>244845763</v>
      </c>
      <c r="E31" s="416">
        <v>206284447</v>
      </c>
      <c r="F31" s="396">
        <v>15502000</v>
      </c>
    </row>
    <row r="32" spans="1:11" s="409" customFormat="1" ht="27" customHeight="1">
      <c r="A32" s="157">
        <v>29</v>
      </c>
      <c r="B32" s="398" t="s">
        <v>1691</v>
      </c>
      <c r="C32" s="157">
        <v>7</v>
      </c>
      <c r="D32" s="396">
        <v>280119257</v>
      </c>
      <c r="E32" s="416">
        <v>165787274</v>
      </c>
      <c r="F32" s="401">
        <v>114961983</v>
      </c>
    </row>
    <row r="33" spans="1:6" s="418" customFormat="1" ht="27" customHeight="1">
      <c r="A33" s="157">
        <v>30</v>
      </c>
      <c r="B33" s="398" t="s">
        <v>332</v>
      </c>
      <c r="C33" s="157">
        <v>15</v>
      </c>
      <c r="D33" s="401">
        <v>151804059.54999998</v>
      </c>
      <c r="E33" s="416">
        <v>88526077.733999997</v>
      </c>
      <c r="F33" s="396">
        <v>47811755.589999996</v>
      </c>
    </row>
    <row r="34" spans="1:6" s="418" customFormat="1" ht="27" customHeight="1">
      <c r="A34" s="157">
        <v>31</v>
      </c>
      <c r="B34" s="398" t="s">
        <v>658</v>
      </c>
      <c r="C34" s="157">
        <v>10</v>
      </c>
      <c r="D34" s="396">
        <v>228750000</v>
      </c>
      <c r="E34" s="416"/>
      <c r="F34" s="401">
        <v>47502000</v>
      </c>
    </row>
    <row r="35" spans="1:6" s="418" customFormat="1" ht="27" customHeight="1">
      <c r="A35" s="157">
        <v>32</v>
      </c>
      <c r="B35" s="410" t="s">
        <v>19</v>
      </c>
      <c r="C35" s="157">
        <v>3</v>
      </c>
      <c r="D35" s="401">
        <v>43027000</v>
      </c>
      <c r="E35" s="416">
        <v>0</v>
      </c>
      <c r="F35" s="401">
        <v>8050000</v>
      </c>
    </row>
    <row r="36" spans="1:6" s="418" customFormat="1" ht="27" customHeight="1">
      <c r="A36" s="157">
        <v>33</v>
      </c>
      <c r="B36" s="398" t="s">
        <v>601</v>
      </c>
      <c r="C36" s="157">
        <v>8</v>
      </c>
      <c r="D36" s="401">
        <v>4430000</v>
      </c>
      <c r="E36" s="416">
        <v>84000.56</v>
      </c>
      <c r="F36" s="401">
        <v>4430000</v>
      </c>
    </row>
    <row r="37" spans="1:6" s="419" customFormat="1" ht="27" customHeight="1">
      <c r="A37" s="157">
        <v>34</v>
      </c>
      <c r="B37" s="398" t="s">
        <v>357</v>
      </c>
      <c r="C37" s="157">
        <v>18</v>
      </c>
      <c r="D37" s="401">
        <v>3086560</v>
      </c>
      <c r="E37" s="416">
        <v>665331</v>
      </c>
      <c r="F37" s="401">
        <v>3086560</v>
      </c>
    </row>
    <row r="38" spans="1:6" s="420" customFormat="1" ht="27" customHeight="1">
      <c r="A38" s="157">
        <v>35</v>
      </c>
      <c r="B38" s="398" t="s">
        <v>546</v>
      </c>
      <c r="C38" s="157">
        <v>22</v>
      </c>
      <c r="D38" s="401">
        <v>182225258.13</v>
      </c>
      <c r="E38" s="416">
        <v>31810060.529999997</v>
      </c>
      <c r="F38" s="396">
        <v>80383934.870000005</v>
      </c>
    </row>
    <row r="39" spans="1:6" s="420" customFormat="1" ht="27" customHeight="1">
      <c r="A39" s="157">
        <v>36</v>
      </c>
      <c r="B39" s="398" t="s">
        <v>456</v>
      </c>
      <c r="C39" s="157">
        <v>34</v>
      </c>
      <c r="D39" s="401">
        <v>982650000</v>
      </c>
      <c r="E39" s="416">
        <v>237122210.84999999</v>
      </c>
      <c r="F39" s="396">
        <v>148618000</v>
      </c>
    </row>
    <row r="40" spans="1:6" s="420" customFormat="1" ht="27" customHeight="1">
      <c r="A40" s="157">
        <v>37</v>
      </c>
      <c r="B40" s="398" t="s">
        <v>359</v>
      </c>
      <c r="C40" s="157">
        <v>28</v>
      </c>
      <c r="D40" s="401">
        <v>936216000</v>
      </c>
      <c r="E40" s="416">
        <v>40488137</v>
      </c>
      <c r="F40" s="396">
        <v>123188000</v>
      </c>
    </row>
    <row r="41" spans="1:6" s="420" customFormat="1" ht="27" customHeight="1">
      <c r="A41" s="157">
        <v>38</v>
      </c>
      <c r="B41" s="398" t="s">
        <v>698</v>
      </c>
      <c r="C41" s="157">
        <v>2</v>
      </c>
      <c r="D41" s="401">
        <v>10097000</v>
      </c>
      <c r="E41" s="416">
        <v>216602.82</v>
      </c>
      <c r="F41" s="396">
        <v>10097000</v>
      </c>
    </row>
    <row r="42" spans="1:6" s="420" customFormat="1" ht="27" customHeight="1">
      <c r="A42" s="157">
        <v>39</v>
      </c>
      <c r="B42" s="398" t="s">
        <v>659</v>
      </c>
      <c r="C42" s="157">
        <v>6</v>
      </c>
      <c r="D42" s="401">
        <v>182048000</v>
      </c>
      <c r="E42" s="416">
        <v>186648706.01999998</v>
      </c>
      <c r="F42" s="396">
        <v>32010000</v>
      </c>
    </row>
    <row r="43" spans="1:6" s="420" customFormat="1" ht="27" customHeight="1">
      <c r="A43" s="157">
        <v>40</v>
      </c>
      <c r="B43" s="398" t="s">
        <v>697</v>
      </c>
      <c r="C43" s="157">
        <v>1</v>
      </c>
      <c r="D43" s="401">
        <v>2189000</v>
      </c>
      <c r="E43" s="416">
        <v>0</v>
      </c>
      <c r="F43" s="396">
        <v>2189000</v>
      </c>
    </row>
    <row r="44" spans="1:6" s="420" customFormat="1" ht="27" customHeight="1">
      <c r="A44" s="157">
        <v>41</v>
      </c>
      <c r="B44" s="398" t="s">
        <v>1692</v>
      </c>
      <c r="C44" s="157">
        <v>1</v>
      </c>
      <c r="D44" s="401">
        <v>3000000</v>
      </c>
      <c r="E44" s="416">
        <v>0</v>
      </c>
      <c r="F44" s="396">
        <v>3000000</v>
      </c>
    </row>
    <row r="45" spans="1:6" s="420" customFormat="1" ht="27" customHeight="1">
      <c r="A45" s="157">
        <v>42</v>
      </c>
      <c r="B45" s="398" t="s">
        <v>458</v>
      </c>
      <c r="C45" s="157">
        <v>10</v>
      </c>
      <c r="D45" s="401">
        <v>7473591</v>
      </c>
      <c r="E45" s="416">
        <v>6928718</v>
      </c>
      <c r="F45" s="396">
        <v>524519</v>
      </c>
    </row>
    <row r="46" spans="1:6" s="420" customFormat="1" ht="27" customHeight="1" thickBot="1">
      <c r="A46" s="157">
        <v>43</v>
      </c>
      <c r="B46" s="398" t="s">
        <v>673</v>
      </c>
      <c r="C46" s="157">
        <v>10</v>
      </c>
      <c r="D46" s="401">
        <v>59557000</v>
      </c>
      <c r="E46" s="416">
        <v>16394000</v>
      </c>
      <c r="F46" s="396">
        <v>25580000</v>
      </c>
    </row>
    <row r="47" spans="1:6" s="7" customFormat="1" ht="70.5" customHeight="1" thickBot="1">
      <c r="A47" s="437" t="s">
        <v>681</v>
      </c>
      <c r="B47" s="438"/>
      <c r="C47" s="421">
        <f>SUM(C4:C46)</f>
        <v>873</v>
      </c>
      <c r="D47" s="422">
        <f>SUM(D4:D46)</f>
        <v>190708708975.96399</v>
      </c>
      <c r="E47" s="423">
        <f>SUM(E4:E46)</f>
        <v>55878534977.940056</v>
      </c>
      <c r="F47" s="424">
        <f>SUM(F4:F46)</f>
        <v>32465595288.861267</v>
      </c>
    </row>
    <row r="49" spans="4:8">
      <c r="D49" s="426"/>
      <c r="E49" s="426"/>
      <c r="F49" s="426"/>
    </row>
    <row r="51" spans="4:8">
      <c r="E51" s="426"/>
    </row>
    <row r="54" spans="4:8">
      <c r="D54" s="426"/>
      <c r="E54" s="426"/>
      <c r="F54" s="426"/>
      <c r="G54" s="8"/>
      <c r="H54" s="8"/>
    </row>
  </sheetData>
  <mergeCells count="2">
    <mergeCell ref="A1:F2"/>
    <mergeCell ref="A47:B47"/>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pageSetUpPr fitToPage="1"/>
  </sheetPr>
  <dimension ref="A1:R1304"/>
  <sheetViews>
    <sheetView view="pageBreakPreview" zoomScale="70" zoomScaleNormal="70" zoomScaleSheetLayoutView="70" zoomScalePageLayoutView="70" workbookViewId="0">
      <pane ySplit="2" topLeftCell="A873" activePane="bottomLeft" state="frozen"/>
      <selection pane="bottomLeft" activeCell="G883" sqref="G882:G883"/>
    </sheetView>
  </sheetViews>
  <sheetFormatPr defaultRowHeight="47.1" customHeight="1"/>
  <cols>
    <col min="1" max="1" width="4.28515625" style="171" customWidth="1"/>
    <col min="2" max="2" width="20" style="159" customWidth="1"/>
    <col min="3" max="3" width="27" style="108" customWidth="1"/>
    <col min="4" max="4" width="48.7109375" style="199" customWidth="1"/>
    <col min="5" max="5" width="16.7109375" style="215" customWidth="1"/>
    <col min="6" max="6" width="16.7109375" style="63" customWidth="1"/>
    <col min="7" max="8" width="13.42578125" style="63" bestFit="1" customWidth="1"/>
    <col min="9" max="9" width="22.140625" style="64" bestFit="1" customWidth="1"/>
    <col min="10" max="10" width="19.140625" style="65" customWidth="1"/>
    <col min="11" max="11" width="26.28515625" style="57" customWidth="1"/>
    <col min="12" max="12" width="15.7109375" style="57" customWidth="1"/>
    <col min="18" max="18" width="13.85546875" bestFit="1" customWidth="1"/>
  </cols>
  <sheetData>
    <row r="1" spans="1:12" ht="47.1" customHeight="1">
      <c r="A1" s="439" t="s">
        <v>1465</v>
      </c>
      <c r="B1" s="439"/>
      <c r="C1" s="439"/>
      <c r="D1" s="439"/>
      <c r="E1" s="439"/>
      <c r="F1" s="439"/>
      <c r="G1" s="439"/>
      <c r="H1" s="439"/>
      <c r="I1" s="439"/>
      <c r="J1" s="439"/>
      <c r="K1" s="439"/>
      <c r="L1" s="439"/>
    </row>
    <row r="2" spans="1:12" s="10" customFormat="1" ht="63">
      <c r="A2" s="168" t="s">
        <v>0</v>
      </c>
      <c r="B2" s="169" t="s">
        <v>1</v>
      </c>
      <c r="C2" s="170" t="s">
        <v>1460</v>
      </c>
      <c r="D2" s="173" t="s">
        <v>2</v>
      </c>
      <c r="E2" s="170" t="s">
        <v>3</v>
      </c>
      <c r="F2" s="169" t="s">
        <v>4</v>
      </c>
      <c r="G2" s="169" t="s">
        <v>7</v>
      </c>
      <c r="H2" s="169" t="s">
        <v>8</v>
      </c>
      <c r="I2" s="165" t="s">
        <v>5</v>
      </c>
      <c r="J2" s="166" t="s">
        <v>6</v>
      </c>
      <c r="K2" s="167" t="s">
        <v>1458</v>
      </c>
      <c r="L2" s="170" t="s">
        <v>1459</v>
      </c>
    </row>
    <row r="3" spans="1:12" s="56" customFormat="1" ht="74.25" customHeight="1">
      <c r="A3" s="160">
        <v>1</v>
      </c>
      <c r="B3" s="160" t="s">
        <v>75</v>
      </c>
      <c r="C3" s="161" t="s">
        <v>469</v>
      </c>
      <c r="D3" s="174" t="s">
        <v>68</v>
      </c>
      <c r="E3" s="200" t="s">
        <v>198</v>
      </c>
      <c r="F3" s="162" t="s">
        <v>470</v>
      </c>
      <c r="G3" s="162">
        <v>2020</v>
      </c>
      <c r="H3" s="162">
        <v>2020</v>
      </c>
      <c r="I3" s="163">
        <v>3000000</v>
      </c>
      <c r="J3" s="164">
        <v>0</v>
      </c>
      <c r="K3" s="163">
        <v>3000000</v>
      </c>
      <c r="L3" s="163" t="s">
        <v>459</v>
      </c>
    </row>
    <row r="4" spans="1:12" s="46" customFormat="1" ht="47.1" customHeight="1">
      <c r="A4" s="157">
        <v>2</v>
      </c>
      <c r="B4" s="154" t="s">
        <v>75</v>
      </c>
      <c r="C4" s="105" t="s">
        <v>476</v>
      </c>
      <c r="D4" s="175" t="s">
        <v>478</v>
      </c>
      <c r="E4" s="141" t="s">
        <v>817</v>
      </c>
      <c r="F4" s="54" t="s">
        <v>477</v>
      </c>
      <c r="G4" s="54">
        <v>39188</v>
      </c>
      <c r="H4" s="23">
        <v>44196</v>
      </c>
      <c r="I4" s="58">
        <v>99000</v>
      </c>
      <c r="J4" s="58">
        <v>0</v>
      </c>
      <c r="K4" s="58">
        <f>SUM(I4-J4)</f>
        <v>99000</v>
      </c>
      <c r="L4" s="42">
        <v>0</v>
      </c>
    </row>
    <row r="5" spans="1:12" s="46" customFormat="1" ht="47.1" customHeight="1">
      <c r="A5" s="160">
        <v>3</v>
      </c>
      <c r="B5" s="154" t="s">
        <v>75</v>
      </c>
      <c r="C5" s="105" t="s">
        <v>476</v>
      </c>
      <c r="D5" s="175" t="s">
        <v>479</v>
      </c>
      <c r="E5" s="141" t="s">
        <v>1274</v>
      </c>
      <c r="F5" s="54" t="s">
        <v>477</v>
      </c>
      <c r="G5" s="54">
        <v>38574</v>
      </c>
      <c r="H5" s="23">
        <v>43892</v>
      </c>
      <c r="I5" s="42">
        <v>235000</v>
      </c>
      <c r="J5" s="42">
        <v>235000</v>
      </c>
      <c r="K5" s="58">
        <f>SUM(I5-J5)</f>
        <v>0</v>
      </c>
      <c r="L5" s="42">
        <v>0</v>
      </c>
    </row>
    <row r="6" spans="1:12" s="46" customFormat="1" ht="47.1" customHeight="1">
      <c r="A6" s="160">
        <v>4</v>
      </c>
      <c r="B6" s="154" t="s">
        <v>75</v>
      </c>
      <c r="C6" s="105" t="s">
        <v>476</v>
      </c>
      <c r="D6" s="175" t="s">
        <v>480</v>
      </c>
      <c r="E6" s="141" t="s">
        <v>870</v>
      </c>
      <c r="F6" s="54" t="s">
        <v>477</v>
      </c>
      <c r="G6" s="54">
        <v>40659</v>
      </c>
      <c r="H6" s="23">
        <v>44196</v>
      </c>
      <c r="I6" s="58">
        <v>198000</v>
      </c>
      <c r="J6" s="58">
        <v>0</v>
      </c>
      <c r="K6" s="58">
        <f>SUM(I6-J6)</f>
        <v>198000</v>
      </c>
      <c r="L6" s="42">
        <v>0</v>
      </c>
    </row>
    <row r="7" spans="1:12" s="46" customFormat="1" ht="47.1" customHeight="1">
      <c r="A7" s="157">
        <v>5</v>
      </c>
      <c r="B7" s="154" t="s">
        <v>75</v>
      </c>
      <c r="C7" s="105" t="s">
        <v>476</v>
      </c>
      <c r="D7" s="175" t="s">
        <v>481</v>
      </c>
      <c r="E7" s="141" t="s">
        <v>809</v>
      </c>
      <c r="F7" s="54" t="s">
        <v>477</v>
      </c>
      <c r="G7" s="23">
        <v>42352</v>
      </c>
      <c r="H7" s="23">
        <v>44196</v>
      </c>
      <c r="I7" s="42">
        <v>248000</v>
      </c>
      <c r="J7" s="42">
        <v>47160</v>
      </c>
      <c r="K7" s="58">
        <f>SUM(I7-J7)</f>
        <v>200840</v>
      </c>
      <c r="L7" s="42">
        <v>0</v>
      </c>
    </row>
    <row r="8" spans="1:12" s="46" customFormat="1" ht="47.1" customHeight="1">
      <c r="A8" s="160">
        <v>6</v>
      </c>
      <c r="B8" s="154" t="s">
        <v>75</v>
      </c>
      <c r="C8" s="105" t="s">
        <v>476</v>
      </c>
      <c r="D8" s="176" t="s">
        <v>482</v>
      </c>
      <c r="E8" s="142" t="s">
        <v>809</v>
      </c>
      <c r="F8" s="54" t="s">
        <v>477</v>
      </c>
      <c r="G8" s="76">
        <v>42724</v>
      </c>
      <c r="H8" s="23">
        <v>44196</v>
      </c>
      <c r="I8" s="42">
        <v>85000</v>
      </c>
      <c r="J8" s="42">
        <v>0</v>
      </c>
      <c r="K8" s="58">
        <f>SUM(I8-J8)</f>
        <v>85000</v>
      </c>
      <c r="L8" s="42">
        <v>0</v>
      </c>
    </row>
    <row r="9" spans="1:12" s="46" customFormat="1" ht="47.1" customHeight="1">
      <c r="A9" s="160">
        <v>7</v>
      </c>
      <c r="B9" s="154" t="s">
        <v>75</v>
      </c>
      <c r="C9" s="105" t="s">
        <v>476</v>
      </c>
      <c r="D9" s="175" t="s">
        <v>484</v>
      </c>
      <c r="E9" s="141" t="s">
        <v>814</v>
      </c>
      <c r="F9" s="54" t="s">
        <v>477</v>
      </c>
      <c r="G9" s="76">
        <v>42843</v>
      </c>
      <c r="H9" s="23">
        <v>44196</v>
      </c>
      <c r="I9" s="59">
        <v>70000</v>
      </c>
      <c r="J9" s="59">
        <v>13225</v>
      </c>
      <c r="K9" s="58">
        <v>56775</v>
      </c>
      <c r="L9" s="42">
        <v>0</v>
      </c>
    </row>
    <row r="10" spans="1:12" s="46" customFormat="1" ht="47.1" customHeight="1">
      <c r="A10" s="157">
        <v>8</v>
      </c>
      <c r="B10" s="154" t="s">
        <v>75</v>
      </c>
      <c r="C10" s="105" t="s">
        <v>476</v>
      </c>
      <c r="D10" s="175" t="s">
        <v>485</v>
      </c>
      <c r="E10" s="141" t="s">
        <v>809</v>
      </c>
      <c r="F10" s="54" t="s">
        <v>477</v>
      </c>
      <c r="G10" s="76">
        <v>43749</v>
      </c>
      <c r="H10" s="23">
        <v>43985</v>
      </c>
      <c r="I10" s="59">
        <v>44840</v>
      </c>
      <c r="J10" s="59" t="s">
        <v>483</v>
      </c>
      <c r="K10" s="58">
        <v>44840</v>
      </c>
      <c r="L10" s="42">
        <v>0</v>
      </c>
    </row>
    <row r="11" spans="1:12" s="47" customFormat="1" ht="47.1" customHeight="1">
      <c r="A11" s="160">
        <v>9</v>
      </c>
      <c r="B11" s="154" t="s">
        <v>75</v>
      </c>
      <c r="C11" s="105" t="s">
        <v>476</v>
      </c>
      <c r="D11" s="177" t="s">
        <v>486</v>
      </c>
      <c r="E11" s="60" t="s">
        <v>814</v>
      </c>
      <c r="F11" s="54" t="s">
        <v>477</v>
      </c>
      <c r="G11" s="76">
        <v>42888</v>
      </c>
      <c r="H11" s="23">
        <v>43892</v>
      </c>
      <c r="I11" s="59">
        <v>49560</v>
      </c>
      <c r="J11" s="59">
        <v>0</v>
      </c>
      <c r="K11" s="58">
        <v>49560</v>
      </c>
      <c r="L11" s="42">
        <v>0</v>
      </c>
    </row>
    <row r="12" spans="1:12" s="47" customFormat="1" ht="47.1" customHeight="1">
      <c r="A12" s="160">
        <v>10</v>
      </c>
      <c r="B12" s="154" t="s">
        <v>75</v>
      </c>
      <c r="C12" s="105" t="s">
        <v>476</v>
      </c>
      <c r="D12" s="177" t="s">
        <v>487</v>
      </c>
      <c r="E12" s="60" t="s">
        <v>816</v>
      </c>
      <c r="F12" s="54" t="s">
        <v>477</v>
      </c>
      <c r="G12" s="76">
        <v>42951</v>
      </c>
      <c r="H12" s="23">
        <v>44196</v>
      </c>
      <c r="I12" s="59">
        <v>30680</v>
      </c>
      <c r="J12" s="59">
        <v>0</v>
      </c>
      <c r="K12" s="58">
        <v>30680</v>
      </c>
      <c r="L12" s="42">
        <v>0</v>
      </c>
    </row>
    <row r="13" spans="1:12" s="47" customFormat="1" ht="47.1" customHeight="1">
      <c r="A13" s="157">
        <v>11</v>
      </c>
      <c r="B13" s="154" t="s">
        <v>75</v>
      </c>
      <c r="C13" s="105" t="s">
        <v>476</v>
      </c>
      <c r="D13" s="177" t="s">
        <v>1275</v>
      </c>
      <c r="E13" s="60" t="s">
        <v>817</v>
      </c>
      <c r="F13" s="54" t="s">
        <v>477</v>
      </c>
      <c r="G13" s="76">
        <v>43714</v>
      </c>
      <c r="H13" s="23">
        <v>43983</v>
      </c>
      <c r="I13" s="59">
        <v>90624</v>
      </c>
      <c r="J13" s="59">
        <v>0</v>
      </c>
      <c r="K13" s="58">
        <v>90624</v>
      </c>
      <c r="L13" s="42">
        <v>0</v>
      </c>
    </row>
    <row r="14" spans="1:12" s="47" customFormat="1" ht="47.1" customHeight="1">
      <c r="A14" s="160">
        <v>12</v>
      </c>
      <c r="B14" s="154" t="s">
        <v>75</v>
      </c>
      <c r="C14" s="105" t="s">
        <v>476</v>
      </c>
      <c r="D14" s="177" t="s">
        <v>1276</v>
      </c>
      <c r="E14" s="60" t="s">
        <v>814</v>
      </c>
      <c r="F14" s="54" t="s">
        <v>477</v>
      </c>
      <c r="G14" s="76">
        <v>42951</v>
      </c>
      <c r="H14" s="23">
        <v>44196</v>
      </c>
      <c r="I14" s="59">
        <v>62540</v>
      </c>
      <c r="J14" s="59">
        <v>0</v>
      </c>
      <c r="K14" s="58">
        <v>62540</v>
      </c>
      <c r="L14" s="42">
        <v>0</v>
      </c>
    </row>
    <row r="15" spans="1:12" s="47" customFormat="1" ht="47.1" customHeight="1">
      <c r="A15" s="160">
        <v>13</v>
      </c>
      <c r="B15" s="154" t="s">
        <v>75</v>
      </c>
      <c r="C15" s="105" t="s">
        <v>476</v>
      </c>
      <c r="D15" s="177" t="s">
        <v>1277</v>
      </c>
      <c r="E15" s="60" t="s">
        <v>814</v>
      </c>
      <c r="F15" s="54" t="s">
        <v>477</v>
      </c>
      <c r="G15" s="76">
        <v>43308</v>
      </c>
      <c r="H15" s="23">
        <v>44196</v>
      </c>
      <c r="I15" s="59">
        <v>65490</v>
      </c>
      <c r="J15" s="59">
        <v>0</v>
      </c>
      <c r="K15" s="58">
        <v>65490</v>
      </c>
      <c r="L15" s="42">
        <v>0</v>
      </c>
    </row>
    <row r="16" spans="1:12" s="47" customFormat="1" ht="47.1" customHeight="1">
      <c r="A16" s="157">
        <v>14</v>
      </c>
      <c r="B16" s="154" t="s">
        <v>75</v>
      </c>
      <c r="C16" s="105" t="s">
        <v>476</v>
      </c>
      <c r="D16" s="177" t="s">
        <v>1278</v>
      </c>
      <c r="E16" s="60" t="s">
        <v>809</v>
      </c>
      <c r="F16" s="54" t="s">
        <v>477</v>
      </c>
      <c r="G16" s="76">
        <v>43564</v>
      </c>
      <c r="H16" s="23">
        <v>43902</v>
      </c>
      <c r="I16" s="59">
        <v>64900</v>
      </c>
      <c r="J16" s="59">
        <v>0</v>
      </c>
      <c r="K16" s="58">
        <v>64900</v>
      </c>
      <c r="L16" s="42">
        <v>0</v>
      </c>
    </row>
    <row r="17" spans="1:12" s="47" customFormat="1" ht="47.1" customHeight="1">
      <c r="A17" s="160">
        <v>15</v>
      </c>
      <c r="B17" s="154" t="s">
        <v>75</v>
      </c>
      <c r="C17" s="105" t="s">
        <v>476</v>
      </c>
      <c r="D17" s="177" t="s">
        <v>1279</v>
      </c>
      <c r="E17" s="60" t="s">
        <v>817</v>
      </c>
      <c r="F17" s="54" t="s">
        <v>477</v>
      </c>
      <c r="G17" s="76">
        <v>43514</v>
      </c>
      <c r="H17" s="23">
        <v>44196</v>
      </c>
      <c r="I17" s="59">
        <v>50740</v>
      </c>
      <c r="J17" s="59">
        <v>0</v>
      </c>
      <c r="K17" s="58">
        <v>50740</v>
      </c>
      <c r="L17" s="42">
        <v>0</v>
      </c>
    </row>
    <row r="18" spans="1:12" s="47" customFormat="1" ht="47.1" customHeight="1">
      <c r="A18" s="160">
        <v>16</v>
      </c>
      <c r="B18" s="154" t="s">
        <v>75</v>
      </c>
      <c r="C18" s="105" t="s">
        <v>476</v>
      </c>
      <c r="D18" s="177" t="s">
        <v>1280</v>
      </c>
      <c r="E18" s="60" t="s">
        <v>817</v>
      </c>
      <c r="F18" s="54" t="s">
        <v>477</v>
      </c>
      <c r="G18" s="76" t="s">
        <v>1281</v>
      </c>
      <c r="H18" s="23">
        <v>43900</v>
      </c>
      <c r="I18" s="59">
        <v>47200</v>
      </c>
      <c r="J18" s="59">
        <v>0</v>
      </c>
      <c r="K18" s="58">
        <v>47200</v>
      </c>
      <c r="L18" s="42">
        <v>0</v>
      </c>
    </row>
    <row r="19" spans="1:12" s="47" customFormat="1" ht="47.1" customHeight="1">
      <c r="A19" s="157">
        <v>17</v>
      </c>
      <c r="B19" s="154" t="s">
        <v>75</v>
      </c>
      <c r="C19" s="105" t="s">
        <v>476</v>
      </c>
      <c r="D19" s="175" t="s">
        <v>488</v>
      </c>
      <c r="E19" s="141" t="s">
        <v>814</v>
      </c>
      <c r="F19" s="54" t="s">
        <v>477</v>
      </c>
      <c r="G19" s="53" t="s">
        <v>489</v>
      </c>
      <c r="H19" s="23">
        <v>44196</v>
      </c>
      <c r="I19" s="59">
        <v>76000</v>
      </c>
      <c r="J19" s="59">
        <v>0</v>
      </c>
      <c r="K19" s="58">
        <v>76000</v>
      </c>
      <c r="L19" s="42">
        <v>0</v>
      </c>
    </row>
    <row r="20" spans="1:12" s="47" customFormat="1" ht="47.1" customHeight="1">
      <c r="A20" s="160">
        <v>18</v>
      </c>
      <c r="B20" s="154" t="s">
        <v>75</v>
      </c>
      <c r="C20" s="105" t="s">
        <v>476</v>
      </c>
      <c r="D20" s="175" t="s">
        <v>490</v>
      </c>
      <c r="E20" s="141" t="s">
        <v>816</v>
      </c>
      <c r="F20" s="54" t="s">
        <v>477</v>
      </c>
      <c r="G20" s="53" t="s">
        <v>491</v>
      </c>
      <c r="H20" s="23">
        <v>44196</v>
      </c>
      <c r="I20" s="59">
        <v>78400</v>
      </c>
      <c r="J20" s="59">
        <v>0</v>
      </c>
      <c r="K20" s="58">
        <v>78400</v>
      </c>
      <c r="L20" s="42">
        <v>0</v>
      </c>
    </row>
    <row r="21" spans="1:12" s="47" customFormat="1" ht="47.1" customHeight="1">
      <c r="A21" s="160">
        <v>19</v>
      </c>
      <c r="B21" s="154" t="s">
        <v>75</v>
      </c>
      <c r="C21" s="105" t="s">
        <v>476</v>
      </c>
      <c r="D21" s="175" t="s">
        <v>492</v>
      </c>
      <c r="E21" s="141" t="s">
        <v>809</v>
      </c>
      <c r="F21" s="54" t="s">
        <v>477</v>
      </c>
      <c r="G21" s="53" t="s">
        <v>493</v>
      </c>
      <c r="H21" s="23">
        <v>43963</v>
      </c>
      <c r="I21" s="59">
        <v>220000</v>
      </c>
      <c r="J21" s="59">
        <v>0</v>
      </c>
      <c r="K21" s="58">
        <v>220000</v>
      </c>
      <c r="L21" s="42">
        <v>0</v>
      </c>
    </row>
    <row r="22" spans="1:12" s="47" customFormat="1" ht="47.1" customHeight="1">
      <c r="A22" s="157">
        <v>20</v>
      </c>
      <c r="B22" s="154" t="s">
        <v>75</v>
      </c>
      <c r="C22" s="105" t="s">
        <v>476</v>
      </c>
      <c r="D22" s="175" t="s">
        <v>494</v>
      </c>
      <c r="E22" s="141" t="s">
        <v>809</v>
      </c>
      <c r="F22" s="54" t="s">
        <v>477</v>
      </c>
      <c r="G22" s="53" t="s">
        <v>495</v>
      </c>
      <c r="H22" s="23">
        <v>44196</v>
      </c>
      <c r="I22" s="59">
        <v>164300</v>
      </c>
      <c r="J22" s="59">
        <v>0</v>
      </c>
      <c r="K22" s="58">
        <v>164300</v>
      </c>
      <c r="L22" s="42">
        <v>0</v>
      </c>
    </row>
    <row r="23" spans="1:12" s="47" customFormat="1" ht="47.1" customHeight="1">
      <c r="A23" s="160">
        <v>21</v>
      </c>
      <c r="B23" s="154" t="s">
        <v>75</v>
      </c>
      <c r="C23" s="105" t="s">
        <v>476</v>
      </c>
      <c r="D23" s="178" t="s">
        <v>1282</v>
      </c>
      <c r="E23" s="201" t="s">
        <v>809</v>
      </c>
      <c r="F23" s="54" t="s">
        <v>477</v>
      </c>
      <c r="G23" s="23">
        <v>42376</v>
      </c>
      <c r="H23" s="23">
        <v>43923</v>
      </c>
      <c r="I23" s="21">
        <v>82500</v>
      </c>
      <c r="J23" s="21">
        <v>0</v>
      </c>
      <c r="K23" s="21">
        <v>82500</v>
      </c>
      <c r="L23" s="42">
        <v>0</v>
      </c>
    </row>
    <row r="24" spans="1:12" s="47" customFormat="1" ht="47.1" customHeight="1">
      <c r="A24" s="160">
        <v>22</v>
      </c>
      <c r="B24" s="154" t="s">
        <v>75</v>
      </c>
      <c r="C24" s="105" t="s">
        <v>476</v>
      </c>
      <c r="D24" s="179" t="s">
        <v>1283</v>
      </c>
      <c r="E24" s="201" t="s">
        <v>809</v>
      </c>
      <c r="F24" s="54" t="s">
        <v>477</v>
      </c>
      <c r="G24" s="23">
        <v>43824</v>
      </c>
      <c r="H24" s="23">
        <v>44189</v>
      </c>
      <c r="I24" s="21">
        <v>410000</v>
      </c>
      <c r="J24" s="21">
        <v>0</v>
      </c>
      <c r="K24" s="21">
        <v>410000</v>
      </c>
      <c r="L24" s="42">
        <v>0</v>
      </c>
    </row>
    <row r="25" spans="1:12" s="47" customFormat="1" ht="47.1" customHeight="1">
      <c r="A25" s="157">
        <v>23</v>
      </c>
      <c r="B25" s="154" t="s">
        <v>75</v>
      </c>
      <c r="C25" s="105" t="s">
        <v>476</v>
      </c>
      <c r="D25" s="177" t="s">
        <v>497</v>
      </c>
      <c r="E25" s="42" t="s">
        <v>809</v>
      </c>
      <c r="F25" s="54" t="s">
        <v>496</v>
      </c>
      <c r="G25" s="53" t="s">
        <v>498</v>
      </c>
      <c r="H25" s="53" t="s">
        <v>1284</v>
      </c>
      <c r="I25" s="58">
        <v>20797695</v>
      </c>
      <c r="J25" s="58">
        <v>9081959</v>
      </c>
      <c r="K25" s="58">
        <f t="shared" ref="K25:K32" si="0">SUM(I25-J25)</f>
        <v>11715736</v>
      </c>
      <c r="L25" s="42">
        <v>0</v>
      </c>
    </row>
    <row r="26" spans="1:12" s="47" customFormat="1" ht="47.1" customHeight="1">
      <c r="A26" s="160">
        <v>24</v>
      </c>
      <c r="B26" s="154" t="s">
        <v>75</v>
      </c>
      <c r="C26" s="105" t="s">
        <v>476</v>
      </c>
      <c r="D26" s="175" t="s">
        <v>499</v>
      </c>
      <c r="E26" s="90" t="s">
        <v>809</v>
      </c>
      <c r="F26" s="54" t="s">
        <v>496</v>
      </c>
      <c r="G26" s="77" t="s">
        <v>500</v>
      </c>
      <c r="H26" s="53" t="s">
        <v>1284</v>
      </c>
      <c r="I26" s="58">
        <v>78863437</v>
      </c>
      <c r="J26" s="21">
        <v>57945005</v>
      </c>
      <c r="K26" s="58">
        <f t="shared" si="0"/>
        <v>20918432</v>
      </c>
      <c r="L26" s="42">
        <v>0</v>
      </c>
    </row>
    <row r="27" spans="1:12" s="47" customFormat="1" ht="47.1" customHeight="1">
      <c r="A27" s="160">
        <v>25</v>
      </c>
      <c r="B27" s="154" t="s">
        <v>75</v>
      </c>
      <c r="C27" s="105" t="s">
        <v>476</v>
      </c>
      <c r="D27" s="175" t="s">
        <v>501</v>
      </c>
      <c r="E27" s="141" t="s">
        <v>809</v>
      </c>
      <c r="F27" s="53" t="s">
        <v>496</v>
      </c>
      <c r="G27" s="23">
        <v>42353</v>
      </c>
      <c r="H27" s="23">
        <v>44196</v>
      </c>
      <c r="I27" s="58">
        <v>20392219</v>
      </c>
      <c r="J27" s="58">
        <v>13048924</v>
      </c>
      <c r="K27" s="58">
        <f t="shared" si="0"/>
        <v>7343295</v>
      </c>
      <c r="L27" s="42">
        <v>0</v>
      </c>
    </row>
    <row r="28" spans="1:12" s="47" customFormat="1" ht="47.1" customHeight="1">
      <c r="A28" s="157">
        <v>26</v>
      </c>
      <c r="B28" s="154" t="s">
        <v>75</v>
      </c>
      <c r="C28" s="105" t="s">
        <v>476</v>
      </c>
      <c r="D28" s="175" t="s">
        <v>502</v>
      </c>
      <c r="E28" s="141" t="s">
        <v>809</v>
      </c>
      <c r="F28" s="53" t="s">
        <v>496</v>
      </c>
      <c r="G28" s="23">
        <v>42198</v>
      </c>
      <c r="H28" s="78">
        <v>43868</v>
      </c>
      <c r="I28" s="58">
        <v>6898291</v>
      </c>
      <c r="J28" s="58">
        <v>3490863</v>
      </c>
      <c r="K28" s="58">
        <f t="shared" si="0"/>
        <v>3407428</v>
      </c>
      <c r="L28" s="42">
        <v>0</v>
      </c>
    </row>
    <row r="29" spans="1:12" s="47" customFormat="1" ht="47.1" customHeight="1">
      <c r="A29" s="160">
        <v>27</v>
      </c>
      <c r="B29" s="154" t="s">
        <v>75</v>
      </c>
      <c r="C29" s="105" t="s">
        <v>476</v>
      </c>
      <c r="D29" s="176" t="s">
        <v>503</v>
      </c>
      <c r="E29" s="142" t="s">
        <v>809</v>
      </c>
      <c r="F29" s="53" t="s">
        <v>496</v>
      </c>
      <c r="G29" s="78" t="s">
        <v>504</v>
      </c>
      <c r="H29" s="78" t="s">
        <v>1284</v>
      </c>
      <c r="I29" s="58">
        <v>18053964</v>
      </c>
      <c r="J29" s="21">
        <v>12650301</v>
      </c>
      <c r="K29" s="58">
        <f t="shared" si="0"/>
        <v>5403663</v>
      </c>
      <c r="L29" s="42">
        <v>0</v>
      </c>
    </row>
    <row r="30" spans="1:12" s="47" customFormat="1" ht="47.1" customHeight="1">
      <c r="A30" s="160">
        <v>28</v>
      </c>
      <c r="B30" s="154" t="s">
        <v>75</v>
      </c>
      <c r="C30" s="105" t="s">
        <v>476</v>
      </c>
      <c r="D30" s="176" t="s">
        <v>505</v>
      </c>
      <c r="E30" s="142" t="s">
        <v>809</v>
      </c>
      <c r="F30" s="53" t="s">
        <v>496</v>
      </c>
      <c r="G30" s="78" t="s">
        <v>506</v>
      </c>
      <c r="H30" s="78">
        <v>44185</v>
      </c>
      <c r="I30" s="58">
        <v>10110649</v>
      </c>
      <c r="J30" s="21">
        <v>5466335</v>
      </c>
      <c r="K30" s="58">
        <f t="shared" si="0"/>
        <v>4644314</v>
      </c>
      <c r="L30" s="42">
        <v>0</v>
      </c>
    </row>
    <row r="31" spans="1:12" s="47" customFormat="1" ht="47.1" customHeight="1">
      <c r="A31" s="157">
        <v>29</v>
      </c>
      <c r="B31" s="154" t="s">
        <v>75</v>
      </c>
      <c r="C31" s="105" t="s">
        <v>476</v>
      </c>
      <c r="D31" s="176" t="s">
        <v>507</v>
      </c>
      <c r="E31" s="142" t="s">
        <v>1285</v>
      </c>
      <c r="F31" s="53" t="s">
        <v>496</v>
      </c>
      <c r="G31" s="78">
        <v>42793</v>
      </c>
      <c r="H31" s="78">
        <v>44196</v>
      </c>
      <c r="I31" s="58">
        <v>3180820</v>
      </c>
      <c r="J31" s="21">
        <v>1905489</v>
      </c>
      <c r="K31" s="58">
        <f t="shared" si="0"/>
        <v>1275331</v>
      </c>
      <c r="L31" s="42">
        <v>0</v>
      </c>
    </row>
    <row r="32" spans="1:12" s="47" customFormat="1" ht="47.1" customHeight="1">
      <c r="A32" s="160">
        <v>30</v>
      </c>
      <c r="B32" s="154" t="s">
        <v>75</v>
      </c>
      <c r="C32" s="105" t="s">
        <v>476</v>
      </c>
      <c r="D32" s="176" t="s">
        <v>508</v>
      </c>
      <c r="E32" s="142" t="s">
        <v>1286</v>
      </c>
      <c r="F32" s="53" t="s">
        <v>496</v>
      </c>
      <c r="G32" s="78">
        <v>42647</v>
      </c>
      <c r="H32" s="78">
        <v>44196</v>
      </c>
      <c r="I32" s="58">
        <v>43193154</v>
      </c>
      <c r="J32" s="21">
        <v>24598873</v>
      </c>
      <c r="K32" s="58">
        <f t="shared" si="0"/>
        <v>18594281</v>
      </c>
      <c r="L32" s="42">
        <v>0</v>
      </c>
    </row>
    <row r="33" spans="1:12" s="47" customFormat="1" ht="47.1" customHeight="1">
      <c r="A33" s="160">
        <v>31</v>
      </c>
      <c r="B33" s="154" t="s">
        <v>75</v>
      </c>
      <c r="C33" s="105" t="s">
        <v>476</v>
      </c>
      <c r="D33" s="176" t="s">
        <v>509</v>
      </c>
      <c r="E33" s="142" t="s">
        <v>1287</v>
      </c>
      <c r="F33" s="53" t="s">
        <v>496</v>
      </c>
      <c r="G33" s="78">
        <v>42636</v>
      </c>
      <c r="H33" s="78">
        <v>43889</v>
      </c>
      <c r="I33" s="58">
        <v>2622155</v>
      </c>
      <c r="J33" s="21">
        <v>2523302</v>
      </c>
      <c r="K33" s="58">
        <v>98853</v>
      </c>
      <c r="L33" s="42">
        <v>0</v>
      </c>
    </row>
    <row r="34" spans="1:12" s="47" customFormat="1" ht="47.1" customHeight="1">
      <c r="A34" s="157">
        <v>32</v>
      </c>
      <c r="B34" s="154" t="s">
        <v>75</v>
      </c>
      <c r="C34" s="105" t="s">
        <v>476</v>
      </c>
      <c r="D34" s="176" t="s">
        <v>510</v>
      </c>
      <c r="E34" s="142" t="s">
        <v>1287</v>
      </c>
      <c r="F34" s="53" t="s">
        <v>496</v>
      </c>
      <c r="G34" s="78">
        <v>42606</v>
      </c>
      <c r="H34" s="78">
        <v>44196</v>
      </c>
      <c r="I34" s="58">
        <v>12428826</v>
      </c>
      <c r="J34" s="21">
        <v>6894363</v>
      </c>
      <c r="K34" s="58">
        <f t="shared" ref="K34:K48" si="1">SUM(I34-J34)</f>
        <v>5534463</v>
      </c>
      <c r="L34" s="42">
        <v>0</v>
      </c>
    </row>
    <row r="35" spans="1:12" s="47" customFormat="1" ht="47.1" customHeight="1">
      <c r="A35" s="160">
        <v>33</v>
      </c>
      <c r="B35" s="154" t="s">
        <v>75</v>
      </c>
      <c r="C35" s="105" t="s">
        <v>476</v>
      </c>
      <c r="D35" s="176" t="s">
        <v>511</v>
      </c>
      <c r="E35" s="142" t="s">
        <v>809</v>
      </c>
      <c r="F35" s="53" t="s">
        <v>496</v>
      </c>
      <c r="G35" s="78">
        <v>42710</v>
      </c>
      <c r="H35" s="78">
        <v>43902</v>
      </c>
      <c r="I35" s="58">
        <v>3013699</v>
      </c>
      <c r="J35" s="21">
        <v>2420118</v>
      </c>
      <c r="K35" s="58">
        <f t="shared" si="1"/>
        <v>593581</v>
      </c>
      <c r="L35" s="42">
        <v>0</v>
      </c>
    </row>
    <row r="36" spans="1:12" s="47" customFormat="1" ht="47.1" customHeight="1">
      <c r="A36" s="160">
        <v>34</v>
      </c>
      <c r="B36" s="154" t="s">
        <v>75</v>
      </c>
      <c r="C36" s="105" t="s">
        <v>476</v>
      </c>
      <c r="D36" s="176" t="s">
        <v>512</v>
      </c>
      <c r="E36" s="142" t="s">
        <v>809</v>
      </c>
      <c r="F36" s="53" t="s">
        <v>496</v>
      </c>
      <c r="G36" s="78" t="s">
        <v>513</v>
      </c>
      <c r="H36" s="78" t="s">
        <v>1288</v>
      </c>
      <c r="I36" s="21">
        <v>4677106</v>
      </c>
      <c r="J36" s="21">
        <v>3576570</v>
      </c>
      <c r="K36" s="58">
        <f t="shared" si="1"/>
        <v>1100536</v>
      </c>
      <c r="L36" s="42">
        <v>0</v>
      </c>
    </row>
    <row r="37" spans="1:12" s="47" customFormat="1" ht="47.1" customHeight="1">
      <c r="A37" s="157">
        <v>35</v>
      </c>
      <c r="B37" s="154" t="s">
        <v>75</v>
      </c>
      <c r="C37" s="105" t="s">
        <v>476</v>
      </c>
      <c r="D37" s="176" t="s">
        <v>514</v>
      </c>
      <c r="E37" s="142" t="s">
        <v>736</v>
      </c>
      <c r="F37" s="53" t="s">
        <v>496</v>
      </c>
      <c r="G37" s="78">
        <v>42845</v>
      </c>
      <c r="H37" s="78">
        <v>44195</v>
      </c>
      <c r="I37" s="21">
        <v>19285090.789999999</v>
      </c>
      <c r="J37" s="21">
        <v>8250939</v>
      </c>
      <c r="K37" s="58">
        <f t="shared" si="1"/>
        <v>11034151.789999999</v>
      </c>
      <c r="L37" s="42">
        <v>0</v>
      </c>
    </row>
    <row r="38" spans="1:12" s="47" customFormat="1" ht="47.1" customHeight="1">
      <c r="A38" s="160">
        <v>36</v>
      </c>
      <c r="B38" s="154" t="s">
        <v>75</v>
      </c>
      <c r="C38" s="105" t="s">
        <v>476</v>
      </c>
      <c r="D38" s="175" t="s">
        <v>515</v>
      </c>
      <c r="E38" s="141" t="s">
        <v>809</v>
      </c>
      <c r="F38" s="53" t="s">
        <v>496</v>
      </c>
      <c r="G38" s="54">
        <v>43056</v>
      </c>
      <c r="H38" s="54">
        <v>44185</v>
      </c>
      <c r="I38" s="21">
        <v>4272761</v>
      </c>
      <c r="J38" s="21">
        <v>2357143</v>
      </c>
      <c r="K38" s="58">
        <f t="shared" si="1"/>
        <v>1915618</v>
      </c>
      <c r="L38" s="42">
        <v>0</v>
      </c>
    </row>
    <row r="39" spans="1:12" s="47" customFormat="1" ht="47.1" customHeight="1">
      <c r="A39" s="160">
        <v>37</v>
      </c>
      <c r="B39" s="154" t="s">
        <v>75</v>
      </c>
      <c r="C39" s="105" t="s">
        <v>476</v>
      </c>
      <c r="D39" s="175" t="s">
        <v>516</v>
      </c>
      <c r="E39" s="141" t="s">
        <v>809</v>
      </c>
      <c r="F39" s="53" t="s">
        <v>496</v>
      </c>
      <c r="G39" s="54">
        <v>43035</v>
      </c>
      <c r="H39" s="54">
        <v>44175</v>
      </c>
      <c r="I39" s="21">
        <v>14106049</v>
      </c>
      <c r="J39" s="21">
        <v>6768245</v>
      </c>
      <c r="K39" s="58">
        <f t="shared" si="1"/>
        <v>7337804</v>
      </c>
      <c r="L39" s="42">
        <v>0</v>
      </c>
    </row>
    <row r="40" spans="1:12" s="47" customFormat="1" ht="47.1" customHeight="1">
      <c r="A40" s="157">
        <v>38</v>
      </c>
      <c r="B40" s="154" t="s">
        <v>75</v>
      </c>
      <c r="C40" s="105" t="s">
        <v>476</v>
      </c>
      <c r="D40" s="175" t="s">
        <v>517</v>
      </c>
      <c r="E40" s="141" t="s">
        <v>809</v>
      </c>
      <c r="F40" s="53" t="s">
        <v>496</v>
      </c>
      <c r="G40" s="54">
        <v>42741</v>
      </c>
      <c r="H40" s="54">
        <v>44113</v>
      </c>
      <c r="I40" s="21">
        <v>3718026</v>
      </c>
      <c r="J40" s="21">
        <v>1776313</v>
      </c>
      <c r="K40" s="58">
        <f t="shared" si="1"/>
        <v>1941713</v>
      </c>
      <c r="L40" s="42">
        <v>0</v>
      </c>
    </row>
    <row r="41" spans="1:12" s="47" customFormat="1" ht="47.1" customHeight="1">
      <c r="A41" s="160">
        <v>39</v>
      </c>
      <c r="B41" s="154" t="s">
        <v>75</v>
      </c>
      <c r="C41" s="105" t="s">
        <v>476</v>
      </c>
      <c r="D41" s="175" t="s">
        <v>518</v>
      </c>
      <c r="E41" s="141" t="s">
        <v>809</v>
      </c>
      <c r="F41" s="53" t="s">
        <v>496</v>
      </c>
      <c r="G41" s="54">
        <v>43025</v>
      </c>
      <c r="H41" s="54">
        <v>44196</v>
      </c>
      <c r="I41" s="58">
        <v>1856274</v>
      </c>
      <c r="J41" s="21">
        <v>171922</v>
      </c>
      <c r="K41" s="58">
        <f t="shared" si="1"/>
        <v>1684352</v>
      </c>
      <c r="L41" s="42">
        <v>0</v>
      </c>
    </row>
    <row r="42" spans="1:12" s="47" customFormat="1" ht="47.1" customHeight="1">
      <c r="A42" s="160">
        <v>40</v>
      </c>
      <c r="B42" s="154" t="s">
        <v>75</v>
      </c>
      <c r="C42" s="105" t="s">
        <v>476</v>
      </c>
      <c r="D42" s="175" t="s">
        <v>519</v>
      </c>
      <c r="E42" s="141" t="s">
        <v>818</v>
      </c>
      <c r="F42" s="53" t="s">
        <v>496</v>
      </c>
      <c r="G42" s="54">
        <v>43112</v>
      </c>
      <c r="H42" s="54">
        <v>44127</v>
      </c>
      <c r="I42" s="58">
        <v>19255635</v>
      </c>
      <c r="J42" s="21">
        <v>12393129</v>
      </c>
      <c r="K42" s="58">
        <f t="shared" si="1"/>
        <v>6862506</v>
      </c>
      <c r="L42" s="42">
        <v>0</v>
      </c>
    </row>
    <row r="43" spans="1:12" s="47" customFormat="1" ht="47.1" customHeight="1">
      <c r="A43" s="157">
        <v>41</v>
      </c>
      <c r="B43" s="154" t="s">
        <v>75</v>
      </c>
      <c r="C43" s="105" t="s">
        <v>476</v>
      </c>
      <c r="D43" s="175" t="s">
        <v>520</v>
      </c>
      <c r="E43" s="141" t="s">
        <v>809</v>
      </c>
      <c r="F43" s="53" t="s">
        <v>496</v>
      </c>
      <c r="G43" s="54">
        <v>43136</v>
      </c>
      <c r="H43" s="54">
        <v>44151</v>
      </c>
      <c r="I43" s="58">
        <v>5962506</v>
      </c>
      <c r="J43" s="21">
        <v>4040662</v>
      </c>
      <c r="K43" s="58">
        <f t="shared" si="1"/>
        <v>1921844</v>
      </c>
      <c r="L43" s="42">
        <v>0</v>
      </c>
    </row>
    <row r="44" spans="1:12" s="47" customFormat="1" ht="47.1" customHeight="1">
      <c r="A44" s="160">
        <v>42</v>
      </c>
      <c r="B44" s="154" t="s">
        <v>75</v>
      </c>
      <c r="C44" s="105" t="s">
        <v>476</v>
      </c>
      <c r="D44" s="175" t="s">
        <v>521</v>
      </c>
      <c r="E44" s="141" t="s">
        <v>809</v>
      </c>
      <c r="F44" s="53" t="s">
        <v>496</v>
      </c>
      <c r="G44" s="54">
        <v>42965</v>
      </c>
      <c r="H44" s="54">
        <v>44052</v>
      </c>
      <c r="I44" s="21">
        <v>3584303</v>
      </c>
      <c r="J44" s="21">
        <v>2359479</v>
      </c>
      <c r="K44" s="58">
        <f t="shared" si="1"/>
        <v>1224824</v>
      </c>
      <c r="L44" s="42">
        <v>0</v>
      </c>
    </row>
    <row r="45" spans="1:12" s="47" customFormat="1" ht="47.1" customHeight="1">
      <c r="A45" s="160">
        <v>43</v>
      </c>
      <c r="B45" s="154" t="s">
        <v>75</v>
      </c>
      <c r="C45" s="105" t="s">
        <v>476</v>
      </c>
      <c r="D45" s="175" t="s">
        <v>522</v>
      </c>
      <c r="E45" s="141" t="s">
        <v>809</v>
      </c>
      <c r="F45" s="53" t="s">
        <v>496</v>
      </c>
      <c r="G45" s="54">
        <v>43171</v>
      </c>
      <c r="H45" s="54">
        <v>44196</v>
      </c>
      <c r="I45" s="21">
        <v>3956476</v>
      </c>
      <c r="J45" s="21">
        <v>2164383</v>
      </c>
      <c r="K45" s="58">
        <f t="shared" si="1"/>
        <v>1792093</v>
      </c>
      <c r="L45" s="42">
        <v>0</v>
      </c>
    </row>
    <row r="46" spans="1:12" s="47" customFormat="1" ht="47.1" customHeight="1">
      <c r="A46" s="157">
        <v>44</v>
      </c>
      <c r="B46" s="154" t="s">
        <v>75</v>
      </c>
      <c r="C46" s="105" t="s">
        <v>476</v>
      </c>
      <c r="D46" s="175" t="s">
        <v>523</v>
      </c>
      <c r="E46" s="60" t="s">
        <v>817</v>
      </c>
      <c r="F46" s="53" t="s">
        <v>496</v>
      </c>
      <c r="G46" s="53" t="s">
        <v>524</v>
      </c>
      <c r="H46" s="79" t="s">
        <v>525</v>
      </c>
      <c r="I46" s="21">
        <v>20865006</v>
      </c>
      <c r="J46" s="21">
        <v>16280289</v>
      </c>
      <c r="K46" s="58">
        <f t="shared" si="1"/>
        <v>4584717</v>
      </c>
      <c r="L46" s="42">
        <v>0</v>
      </c>
    </row>
    <row r="47" spans="1:12" s="47" customFormat="1" ht="47.1" customHeight="1">
      <c r="A47" s="160">
        <v>45</v>
      </c>
      <c r="B47" s="154" t="s">
        <v>75</v>
      </c>
      <c r="C47" s="105" t="s">
        <v>476</v>
      </c>
      <c r="D47" s="175" t="s">
        <v>526</v>
      </c>
      <c r="E47" s="60" t="s">
        <v>809</v>
      </c>
      <c r="F47" s="53" t="s">
        <v>496</v>
      </c>
      <c r="G47" s="23">
        <v>43388</v>
      </c>
      <c r="H47" s="23">
        <v>44134</v>
      </c>
      <c r="I47" s="21">
        <v>8462963</v>
      </c>
      <c r="J47" s="21">
        <v>2174424</v>
      </c>
      <c r="K47" s="58">
        <f t="shared" si="1"/>
        <v>6288539</v>
      </c>
      <c r="L47" s="42">
        <v>0</v>
      </c>
    </row>
    <row r="48" spans="1:12" s="47" customFormat="1" ht="47.1" customHeight="1">
      <c r="A48" s="160">
        <v>46</v>
      </c>
      <c r="B48" s="154" t="s">
        <v>75</v>
      </c>
      <c r="C48" s="105" t="s">
        <v>476</v>
      </c>
      <c r="D48" s="175" t="s">
        <v>527</v>
      </c>
      <c r="E48" s="60" t="s">
        <v>809</v>
      </c>
      <c r="F48" s="53" t="s">
        <v>496</v>
      </c>
      <c r="G48" s="78" t="s">
        <v>528</v>
      </c>
      <c r="H48" s="78">
        <v>43875</v>
      </c>
      <c r="I48" s="21">
        <v>2565282</v>
      </c>
      <c r="J48" s="21">
        <v>2268413</v>
      </c>
      <c r="K48" s="58">
        <f t="shared" si="1"/>
        <v>296869</v>
      </c>
      <c r="L48" s="42">
        <v>0</v>
      </c>
    </row>
    <row r="49" spans="1:12" s="47" customFormat="1" ht="47.1" customHeight="1">
      <c r="A49" s="157">
        <v>47</v>
      </c>
      <c r="B49" s="154" t="s">
        <v>75</v>
      </c>
      <c r="C49" s="105" t="s">
        <v>476</v>
      </c>
      <c r="D49" s="175" t="s">
        <v>530</v>
      </c>
      <c r="E49" s="60" t="s">
        <v>809</v>
      </c>
      <c r="F49" s="53" t="s">
        <v>496</v>
      </c>
      <c r="G49" s="23">
        <v>43465</v>
      </c>
      <c r="H49" s="78" t="s">
        <v>531</v>
      </c>
      <c r="I49" s="21">
        <v>10518512</v>
      </c>
      <c r="J49" s="21">
        <v>876892</v>
      </c>
      <c r="K49" s="58">
        <v>9641619</v>
      </c>
      <c r="L49" s="42">
        <v>0</v>
      </c>
    </row>
    <row r="50" spans="1:12" s="47" customFormat="1" ht="47.1" customHeight="1">
      <c r="A50" s="160">
        <v>48</v>
      </c>
      <c r="B50" s="154" t="s">
        <v>75</v>
      </c>
      <c r="C50" s="105" t="s">
        <v>476</v>
      </c>
      <c r="D50" s="175" t="s">
        <v>532</v>
      </c>
      <c r="E50" s="60" t="s">
        <v>809</v>
      </c>
      <c r="F50" s="53" t="s">
        <v>496</v>
      </c>
      <c r="G50" s="78" t="s">
        <v>533</v>
      </c>
      <c r="H50" s="78" t="s">
        <v>534</v>
      </c>
      <c r="I50" s="21">
        <v>2002308</v>
      </c>
      <c r="J50" s="21">
        <v>838522</v>
      </c>
      <c r="K50" s="58">
        <f>SUM(I50-J50)</f>
        <v>1163786</v>
      </c>
      <c r="L50" s="42">
        <v>0</v>
      </c>
    </row>
    <row r="51" spans="1:12" s="47" customFormat="1" ht="47.1" customHeight="1">
      <c r="A51" s="160">
        <v>49</v>
      </c>
      <c r="B51" s="154" t="s">
        <v>75</v>
      </c>
      <c r="C51" s="105" t="s">
        <v>476</v>
      </c>
      <c r="D51" s="175" t="s">
        <v>535</v>
      </c>
      <c r="E51" s="60" t="s">
        <v>809</v>
      </c>
      <c r="F51" s="53" t="s">
        <v>496</v>
      </c>
      <c r="G51" s="78" t="s">
        <v>536</v>
      </c>
      <c r="H51" s="78" t="s">
        <v>537</v>
      </c>
      <c r="I51" s="21">
        <v>1722956</v>
      </c>
      <c r="J51" s="21">
        <v>489087</v>
      </c>
      <c r="K51" s="58">
        <v>1233869</v>
      </c>
      <c r="L51" s="42">
        <v>0</v>
      </c>
    </row>
    <row r="52" spans="1:12" s="47" customFormat="1" ht="47.1" customHeight="1">
      <c r="A52" s="157">
        <v>50</v>
      </c>
      <c r="B52" s="154" t="s">
        <v>75</v>
      </c>
      <c r="C52" s="105" t="s">
        <v>476</v>
      </c>
      <c r="D52" s="175" t="s">
        <v>538</v>
      </c>
      <c r="E52" s="60" t="s">
        <v>870</v>
      </c>
      <c r="F52" s="53" t="s">
        <v>496</v>
      </c>
      <c r="G52" s="53" t="s">
        <v>539</v>
      </c>
      <c r="H52" s="79" t="s">
        <v>540</v>
      </c>
      <c r="I52" s="21">
        <v>6122593</v>
      </c>
      <c r="J52" s="21">
        <v>4013018</v>
      </c>
      <c r="K52" s="58">
        <v>2109575</v>
      </c>
      <c r="L52" s="42">
        <v>0</v>
      </c>
    </row>
    <row r="53" spans="1:12" s="47" customFormat="1" ht="47.1" customHeight="1">
      <c r="A53" s="160">
        <v>51</v>
      </c>
      <c r="B53" s="154" t="s">
        <v>75</v>
      </c>
      <c r="C53" s="105" t="s">
        <v>476</v>
      </c>
      <c r="D53" s="175" t="s">
        <v>541</v>
      </c>
      <c r="E53" s="60" t="s">
        <v>809</v>
      </c>
      <c r="F53" s="53" t="s">
        <v>496</v>
      </c>
      <c r="G53" s="78">
        <v>43662</v>
      </c>
      <c r="H53" s="78">
        <v>44051</v>
      </c>
      <c r="I53" s="21">
        <v>2676439</v>
      </c>
      <c r="J53" s="60">
        <v>0</v>
      </c>
      <c r="K53" s="58">
        <f>SUM(I53-J53)</f>
        <v>2676439</v>
      </c>
      <c r="L53" s="42">
        <v>0</v>
      </c>
    </row>
    <row r="54" spans="1:12" s="47" customFormat="1" ht="47.1" customHeight="1">
      <c r="A54" s="160">
        <v>52</v>
      </c>
      <c r="B54" s="154" t="s">
        <v>75</v>
      </c>
      <c r="C54" s="105" t="s">
        <v>476</v>
      </c>
      <c r="D54" s="175" t="s">
        <v>542</v>
      </c>
      <c r="E54" s="60" t="s">
        <v>809</v>
      </c>
      <c r="F54" s="53" t="s">
        <v>496</v>
      </c>
      <c r="G54" s="23">
        <v>43663</v>
      </c>
      <c r="H54" s="23">
        <v>44156</v>
      </c>
      <c r="I54" s="21">
        <v>3214993</v>
      </c>
      <c r="J54" s="21">
        <v>126791</v>
      </c>
      <c r="K54" s="58">
        <v>3086393</v>
      </c>
      <c r="L54" s="42">
        <v>0</v>
      </c>
    </row>
    <row r="55" spans="1:12" s="47" customFormat="1" ht="47.1" customHeight="1">
      <c r="A55" s="157">
        <v>53</v>
      </c>
      <c r="B55" s="154" t="s">
        <v>75</v>
      </c>
      <c r="C55" s="105" t="s">
        <v>476</v>
      </c>
      <c r="D55" s="175" t="s">
        <v>1289</v>
      </c>
      <c r="E55" s="60" t="s">
        <v>870</v>
      </c>
      <c r="F55" s="53" t="s">
        <v>496</v>
      </c>
      <c r="G55" s="53" t="s">
        <v>1290</v>
      </c>
      <c r="H55" s="53" t="s">
        <v>1291</v>
      </c>
      <c r="I55" s="21">
        <v>4590666</v>
      </c>
      <c r="J55" s="60">
        <v>0</v>
      </c>
      <c r="K55" s="58">
        <v>4590666</v>
      </c>
      <c r="L55" s="42">
        <v>0</v>
      </c>
    </row>
    <row r="56" spans="1:12" s="47" customFormat="1" ht="47.1" customHeight="1">
      <c r="A56" s="160">
        <v>54</v>
      </c>
      <c r="B56" s="154" t="s">
        <v>75</v>
      </c>
      <c r="C56" s="105" t="s">
        <v>476</v>
      </c>
      <c r="D56" s="175" t="s">
        <v>1292</v>
      </c>
      <c r="E56" s="60" t="s">
        <v>809</v>
      </c>
      <c r="F56" s="53" t="s">
        <v>496</v>
      </c>
      <c r="G56" s="53" t="s">
        <v>1293</v>
      </c>
      <c r="H56" s="53" t="s">
        <v>1294</v>
      </c>
      <c r="I56" s="21">
        <v>16225113</v>
      </c>
      <c r="J56" s="60">
        <v>0</v>
      </c>
      <c r="K56" s="58">
        <v>8112156</v>
      </c>
      <c r="L56" s="42">
        <v>0</v>
      </c>
    </row>
    <row r="57" spans="1:12" s="47" customFormat="1" ht="47.1" customHeight="1">
      <c r="A57" s="160">
        <v>55</v>
      </c>
      <c r="B57" s="154" t="s">
        <v>75</v>
      </c>
      <c r="C57" s="105" t="s">
        <v>476</v>
      </c>
      <c r="D57" s="175" t="s">
        <v>1295</v>
      </c>
      <c r="E57" s="60" t="s">
        <v>809</v>
      </c>
      <c r="F57" s="53" t="s">
        <v>496</v>
      </c>
      <c r="G57" s="53" t="s">
        <v>529</v>
      </c>
      <c r="H57" s="53" t="s">
        <v>1296</v>
      </c>
      <c r="I57" s="21">
        <v>2711925</v>
      </c>
      <c r="J57" s="60">
        <v>0</v>
      </c>
      <c r="K57" s="58">
        <v>1355962</v>
      </c>
      <c r="L57" s="42">
        <v>0</v>
      </c>
    </row>
    <row r="58" spans="1:12" s="47" customFormat="1" ht="47.1" customHeight="1">
      <c r="A58" s="157">
        <v>56</v>
      </c>
      <c r="B58" s="154" t="s">
        <v>75</v>
      </c>
      <c r="C58" s="105" t="s">
        <v>476</v>
      </c>
      <c r="D58" s="175" t="s">
        <v>1297</v>
      </c>
      <c r="E58" s="60" t="s">
        <v>817</v>
      </c>
      <c r="F58" s="53" t="s">
        <v>496</v>
      </c>
      <c r="G58" s="53" t="s">
        <v>1298</v>
      </c>
      <c r="H58" s="53" t="s">
        <v>1299</v>
      </c>
      <c r="I58" s="21">
        <v>1102120</v>
      </c>
      <c r="J58" s="60">
        <v>0</v>
      </c>
      <c r="K58" s="58">
        <v>1102120</v>
      </c>
      <c r="L58" s="42">
        <v>0</v>
      </c>
    </row>
    <row r="59" spans="1:12" s="47" customFormat="1" ht="47.1" customHeight="1">
      <c r="A59" s="160">
        <v>57</v>
      </c>
      <c r="B59" s="154" t="s">
        <v>75</v>
      </c>
      <c r="C59" s="105" t="s">
        <v>476</v>
      </c>
      <c r="D59" s="175" t="s">
        <v>1300</v>
      </c>
      <c r="E59" s="60" t="s">
        <v>21</v>
      </c>
      <c r="F59" s="53" t="s">
        <v>496</v>
      </c>
      <c r="G59" s="53" t="s">
        <v>1301</v>
      </c>
      <c r="H59" s="53" t="s">
        <v>1296</v>
      </c>
      <c r="I59" s="21">
        <v>1147550</v>
      </c>
      <c r="J59" s="60">
        <v>0</v>
      </c>
      <c r="K59" s="58">
        <v>1147550</v>
      </c>
      <c r="L59" s="42">
        <v>0</v>
      </c>
    </row>
    <row r="60" spans="1:12" s="47" customFormat="1" ht="47.1" customHeight="1">
      <c r="A60" s="160">
        <v>58</v>
      </c>
      <c r="B60" s="154" t="s">
        <v>75</v>
      </c>
      <c r="C60" s="105" t="s">
        <v>476</v>
      </c>
      <c r="D60" s="175" t="s">
        <v>1302</v>
      </c>
      <c r="E60" s="60" t="s">
        <v>814</v>
      </c>
      <c r="F60" s="53" t="s">
        <v>496</v>
      </c>
      <c r="G60" s="53" t="s">
        <v>1301</v>
      </c>
      <c r="H60" s="53" t="s">
        <v>1303</v>
      </c>
      <c r="I60" s="21">
        <v>410950</v>
      </c>
      <c r="J60" s="60">
        <v>0</v>
      </c>
      <c r="K60" s="58">
        <v>410950</v>
      </c>
      <c r="L60" s="42">
        <v>0</v>
      </c>
    </row>
    <row r="61" spans="1:12" s="47" customFormat="1" ht="47.1" customHeight="1">
      <c r="A61" s="157">
        <v>59</v>
      </c>
      <c r="B61" s="154" t="s">
        <v>75</v>
      </c>
      <c r="C61" s="105" t="s">
        <v>476</v>
      </c>
      <c r="D61" s="175" t="s">
        <v>1304</v>
      </c>
      <c r="E61" s="60" t="s">
        <v>809</v>
      </c>
      <c r="F61" s="53" t="s">
        <v>496</v>
      </c>
      <c r="G61" s="53" t="s">
        <v>1305</v>
      </c>
      <c r="H61" s="53" t="s">
        <v>1284</v>
      </c>
      <c r="I61" s="21">
        <v>419208</v>
      </c>
      <c r="J61" s="60">
        <v>0</v>
      </c>
      <c r="K61" s="58">
        <v>419208</v>
      </c>
      <c r="L61" s="42">
        <v>0</v>
      </c>
    </row>
    <row r="62" spans="1:12" s="47" customFormat="1" ht="47.1" customHeight="1">
      <c r="A62" s="160">
        <v>60</v>
      </c>
      <c r="B62" s="154" t="s">
        <v>75</v>
      </c>
      <c r="C62" s="105" t="s">
        <v>476</v>
      </c>
      <c r="D62" s="175" t="s">
        <v>1306</v>
      </c>
      <c r="E62" s="60" t="s">
        <v>809</v>
      </c>
      <c r="F62" s="53" t="s">
        <v>496</v>
      </c>
      <c r="G62" s="78">
        <v>43840</v>
      </c>
      <c r="H62" s="78">
        <v>44393</v>
      </c>
      <c r="I62" s="21">
        <v>2024756</v>
      </c>
      <c r="J62" s="60">
        <v>0</v>
      </c>
      <c r="K62" s="58">
        <v>1012378</v>
      </c>
      <c r="L62" s="42">
        <v>0</v>
      </c>
    </row>
    <row r="63" spans="1:12" s="47" customFormat="1" ht="47.1" customHeight="1">
      <c r="A63" s="160">
        <v>61</v>
      </c>
      <c r="B63" s="154" t="s">
        <v>75</v>
      </c>
      <c r="C63" s="105" t="s">
        <v>476</v>
      </c>
      <c r="D63" s="175" t="s">
        <v>1307</v>
      </c>
      <c r="E63" s="60" t="s">
        <v>809</v>
      </c>
      <c r="F63" s="53" t="s">
        <v>496</v>
      </c>
      <c r="G63" s="78">
        <v>43903</v>
      </c>
      <c r="H63" s="78">
        <v>44556</v>
      </c>
      <c r="I63" s="21">
        <v>3372794</v>
      </c>
      <c r="J63" s="60">
        <v>0</v>
      </c>
      <c r="K63" s="58">
        <v>1686397</v>
      </c>
      <c r="L63" s="42">
        <v>0</v>
      </c>
    </row>
    <row r="64" spans="1:12" s="47" customFormat="1" ht="47.1" customHeight="1">
      <c r="A64" s="157">
        <v>62</v>
      </c>
      <c r="B64" s="154" t="s">
        <v>75</v>
      </c>
      <c r="C64" s="105" t="s">
        <v>476</v>
      </c>
      <c r="D64" s="175" t="s">
        <v>1308</v>
      </c>
      <c r="E64" s="60" t="s">
        <v>817</v>
      </c>
      <c r="F64" s="53" t="s">
        <v>496</v>
      </c>
      <c r="G64" s="78">
        <v>43941</v>
      </c>
      <c r="H64" s="78">
        <v>44742</v>
      </c>
      <c r="I64" s="21">
        <v>14330573</v>
      </c>
      <c r="J64" s="60">
        <v>0</v>
      </c>
      <c r="K64" s="58">
        <v>4299171</v>
      </c>
      <c r="L64" s="42">
        <v>0</v>
      </c>
    </row>
    <row r="65" spans="1:12" s="47" customFormat="1" ht="47.1" customHeight="1">
      <c r="A65" s="160">
        <v>63</v>
      </c>
      <c r="B65" s="154" t="s">
        <v>75</v>
      </c>
      <c r="C65" s="105" t="s">
        <v>24</v>
      </c>
      <c r="D65" s="176" t="s">
        <v>27</v>
      </c>
      <c r="E65" s="142" t="s">
        <v>25</v>
      </c>
      <c r="F65" s="110" t="s">
        <v>26</v>
      </c>
      <c r="G65" s="15">
        <v>2017</v>
      </c>
      <c r="H65" s="15">
        <v>2020</v>
      </c>
      <c r="I65" s="35">
        <v>95000</v>
      </c>
      <c r="J65" s="34">
        <v>33623</v>
      </c>
      <c r="K65" s="35">
        <f t="shared" ref="K65:K71" si="2">I65-J65</f>
        <v>61377</v>
      </c>
      <c r="L65" s="111">
        <v>0</v>
      </c>
    </row>
    <row r="66" spans="1:12" s="47" customFormat="1" ht="47.1" customHeight="1">
      <c r="A66" s="160">
        <v>64</v>
      </c>
      <c r="B66" s="154" t="s">
        <v>75</v>
      </c>
      <c r="C66" s="105" t="s">
        <v>24</v>
      </c>
      <c r="D66" s="176" t="s">
        <v>28</v>
      </c>
      <c r="E66" s="142" t="s">
        <v>29</v>
      </c>
      <c r="F66" s="110" t="s">
        <v>1429</v>
      </c>
      <c r="G66" s="15">
        <v>2017</v>
      </c>
      <c r="H66" s="15">
        <v>2020</v>
      </c>
      <c r="I66" s="35">
        <v>137500</v>
      </c>
      <c r="J66" s="34">
        <v>69971</v>
      </c>
      <c r="K66" s="35">
        <f t="shared" si="2"/>
        <v>67529</v>
      </c>
      <c r="L66" s="111">
        <v>0</v>
      </c>
    </row>
    <row r="67" spans="1:12" s="47" customFormat="1" ht="47.1" customHeight="1">
      <c r="A67" s="157">
        <v>65</v>
      </c>
      <c r="B67" s="154" t="s">
        <v>75</v>
      </c>
      <c r="C67" s="105" t="s">
        <v>24</v>
      </c>
      <c r="D67" s="176" t="s">
        <v>1272</v>
      </c>
      <c r="E67" s="142" t="s">
        <v>25</v>
      </c>
      <c r="F67" s="110" t="s">
        <v>26</v>
      </c>
      <c r="G67" s="15">
        <v>2017</v>
      </c>
      <c r="H67" s="15">
        <v>2020</v>
      </c>
      <c r="I67" s="35">
        <v>147500</v>
      </c>
      <c r="J67" s="34">
        <v>59000</v>
      </c>
      <c r="K67" s="35">
        <f t="shared" si="2"/>
        <v>88500</v>
      </c>
      <c r="L67" s="111">
        <v>0</v>
      </c>
    </row>
    <row r="68" spans="1:12" s="47" customFormat="1" ht="47.1" customHeight="1">
      <c r="A68" s="160">
        <v>66</v>
      </c>
      <c r="B68" s="154" t="s">
        <v>75</v>
      </c>
      <c r="C68" s="105" t="s">
        <v>24</v>
      </c>
      <c r="D68" s="176" t="s">
        <v>30</v>
      </c>
      <c r="E68" s="142" t="s">
        <v>25</v>
      </c>
      <c r="F68" s="110" t="s">
        <v>26</v>
      </c>
      <c r="G68" s="15">
        <v>2017</v>
      </c>
      <c r="H68" s="15">
        <v>2020</v>
      </c>
      <c r="I68" s="35">
        <v>40000</v>
      </c>
      <c r="J68" s="34">
        <v>30093</v>
      </c>
      <c r="K68" s="35">
        <f t="shared" si="2"/>
        <v>9907</v>
      </c>
      <c r="L68" s="111">
        <v>0</v>
      </c>
    </row>
    <row r="69" spans="1:12" s="47" customFormat="1" ht="47.1" customHeight="1">
      <c r="A69" s="160">
        <v>67</v>
      </c>
      <c r="B69" s="154" t="s">
        <v>75</v>
      </c>
      <c r="C69" s="105" t="s">
        <v>24</v>
      </c>
      <c r="D69" s="176" t="s">
        <v>31</v>
      </c>
      <c r="E69" s="142" t="s">
        <v>32</v>
      </c>
      <c r="F69" s="110" t="s">
        <v>26</v>
      </c>
      <c r="G69" s="15">
        <v>2017</v>
      </c>
      <c r="H69" s="15">
        <v>2020</v>
      </c>
      <c r="I69" s="35">
        <v>50000</v>
      </c>
      <c r="J69" s="34">
        <v>47557</v>
      </c>
      <c r="K69" s="35">
        <f t="shared" si="2"/>
        <v>2443</v>
      </c>
      <c r="L69" s="111">
        <v>0</v>
      </c>
    </row>
    <row r="70" spans="1:12" s="47" customFormat="1" ht="47.1" customHeight="1">
      <c r="A70" s="157">
        <v>68</v>
      </c>
      <c r="B70" s="154" t="s">
        <v>75</v>
      </c>
      <c r="C70" s="105" t="s">
        <v>24</v>
      </c>
      <c r="D70" s="176" t="s">
        <v>33</v>
      </c>
      <c r="E70" s="142" t="s">
        <v>29</v>
      </c>
      <c r="F70" s="110" t="s">
        <v>26</v>
      </c>
      <c r="G70" s="15">
        <v>2018</v>
      </c>
      <c r="H70" s="15">
        <v>2020</v>
      </c>
      <c r="I70" s="35">
        <v>50000</v>
      </c>
      <c r="J70" s="34">
        <v>28800</v>
      </c>
      <c r="K70" s="35">
        <f t="shared" si="2"/>
        <v>21200</v>
      </c>
      <c r="L70" s="111">
        <v>0</v>
      </c>
    </row>
    <row r="71" spans="1:12" s="47" customFormat="1" ht="47.1" customHeight="1">
      <c r="A71" s="160">
        <v>69</v>
      </c>
      <c r="B71" s="154" t="s">
        <v>75</v>
      </c>
      <c r="C71" s="105" t="s">
        <v>24</v>
      </c>
      <c r="D71" s="176" t="s">
        <v>34</v>
      </c>
      <c r="E71" s="142" t="s">
        <v>35</v>
      </c>
      <c r="F71" s="110" t="s">
        <v>26</v>
      </c>
      <c r="G71" s="15">
        <v>2018</v>
      </c>
      <c r="H71" s="15">
        <v>2020</v>
      </c>
      <c r="I71" s="35">
        <v>113000</v>
      </c>
      <c r="J71" s="34">
        <v>102829</v>
      </c>
      <c r="K71" s="35">
        <f t="shared" si="2"/>
        <v>10171</v>
      </c>
      <c r="L71" s="111">
        <v>0</v>
      </c>
    </row>
    <row r="72" spans="1:12" s="47" customFormat="1" ht="47.1" customHeight="1">
      <c r="A72" s="160">
        <v>70</v>
      </c>
      <c r="B72" s="154" t="s">
        <v>75</v>
      </c>
      <c r="C72" s="105" t="s">
        <v>24</v>
      </c>
      <c r="D72" s="176" t="s">
        <v>37</v>
      </c>
      <c r="E72" s="142" t="s">
        <v>25</v>
      </c>
      <c r="F72" s="110" t="s">
        <v>26</v>
      </c>
      <c r="G72" s="15">
        <v>2018</v>
      </c>
      <c r="H72" s="15">
        <v>2020</v>
      </c>
      <c r="I72" s="35">
        <v>130000</v>
      </c>
      <c r="J72" s="34">
        <v>90915</v>
      </c>
      <c r="K72" s="35">
        <f>I72-J72</f>
        <v>39085</v>
      </c>
      <c r="L72" s="111">
        <v>0</v>
      </c>
    </row>
    <row r="73" spans="1:12" s="47" customFormat="1" ht="47.1" customHeight="1">
      <c r="A73" s="157">
        <v>71</v>
      </c>
      <c r="B73" s="154" t="s">
        <v>75</v>
      </c>
      <c r="C73" s="105" t="s">
        <v>24</v>
      </c>
      <c r="D73" s="176" t="s">
        <v>38</v>
      </c>
      <c r="E73" s="142" t="s">
        <v>29</v>
      </c>
      <c r="F73" s="110" t="s">
        <v>26</v>
      </c>
      <c r="G73" s="15">
        <v>2018</v>
      </c>
      <c r="H73" s="15">
        <v>2020</v>
      </c>
      <c r="I73" s="35">
        <v>37000</v>
      </c>
      <c r="J73" s="34">
        <v>19606</v>
      </c>
      <c r="K73" s="35">
        <f>I73-J73</f>
        <v>17394</v>
      </c>
      <c r="L73" s="111">
        <v>0</v>
      </c>
    </row>
    <row r="74" spans="1:12" s="47" customFormat="1" ht="47.1" customHeight="1">
      <c r="A74" s="160">
        <v>72</v>
      </c>
      <c r="B74" s="154" t="s">
        <v>75</v>
      </c>
      <c r="C74" s="105" t="s">
        <v>24</v>
      </c>
      <c r="D74" s="176" t="s">
        <v>39</v>
      </c>
      <c r="E74" s="142" t="s">
        <v>29</v>
      </c>
      <c r="F74" s="110" t="s">
        <v>26</v>
      </c>
      <c r="G74" s="15">
        <v>2018</v>
      </c>
      <c r="H74" s="15">
        <v>2020</v>
      </c>
      <c r="I74" s="35">
        <v>49000</v>
      </c>
      <c r="J74" s="34">
        <v>25965</v>
      </c>
      <c r="K74" s="35">
        <f>I74-J74</f>
        <v>23035</v>
      </c>
      <c r="L74" s="111">
        <v>0</v>
      </c>
    </row>
    <row r="75" spans="1:12" s="47" customFormat="1" ht="47.1" customHeight="1">
      <c r="A75" s="160">
        <v>73</v>
      </c>
      <c r="B75" s="154" t="s">
        <v>75</v>
      </c>
      <c r="C75" s="105" t="s">
        <v>24</v>
      </c>
      <c r="D75" s="176" t="s">
        <v>40</v>
      </c>
      <c r="E75" s="142" t="s">
        <v>41</v>
      </c>
      <c r="F75" s="110" t="s">
        <v>26</v>
      </c>
      <c r="G75" s="15">
        <v>2018</v>
      </c>
      <c r="H75" s="15">
        <v>2020</v>
      </c>
      <c r="I75" s="35">
        <v>170000</v>
      </c>
      <c r="J75" s="34">
        <v>0</v>
      </c>
      <c r="K75" s="35">
        <v>170000</v>
      </c>
      <c r="L75" s="111">
        <v>0</v>
      </c>
    </row>
    <row r="76" spans="1:12" s="47" customFormat="1" ht="47.1" customHeight="1">
      <c r="A76" s="157">
        <v>74</v>
      </c>
      <c r="B76" s="154" t="s">
        <v>75</v>
      </c>
      <c r="C76" s="105" t="s">
        <v>24</v>
      </c>
      <c r="D76" s="176" t="s">
        <v>42</v>
      </c>
      <c r="E76" s="142" t="s">
        <v>29</v>
      </c>
      <c r="F76" s="110" t="s">
        <v>26</v>
      </c>
      <c r="G76" s="15">
        <v>2018</v>
      </c>
      <c r="H76" s="15">
        <v>2020</v>
      </c>
      <c r="I76" s="35">
        <v>55000</v>
      </c>
      <c r="J76" s="34">
        <v>31981</v>
      </c>
      <c r="K76" s="35">
        <f>I76-J76</f>
        <v>23019</v>
      </c>
      <c r="L76" s="111">
        <v>0</v>
      </c>
    </row>
    <row r="77" spans="1:12" s="47" customFormat="1" ht="47.1" customHeight="1">
      <c r="A77" s="160">
        <v>75</v>
      </c>
      <c r="B77" s="154" t="s">
        <v>75</v>
      </c>
      <c r="C77" s="105" t="s">
        <v>24</v>
      </c>
      <c r="D77" s="176" t="s">
        <v>43</v>
      </c>
      <c r="E77" s="142" t="s">
        <v>29</v>
      </c>
      <c r="F77" s="110" t="s">
        <v>26</v>
      </c>
      <c r="G77" s="15">
        <v>2018</v>
      </c>
      <c r="H77" s="15">
        <v>2020</v>
      </c>
      <c r="I77" s="35">
        <v>55000</v>
      </c>
      <c r="J77" s="34">
        <v>50171</v>
      </c>
      <c r="K77" s="35">
        <f>I77-J77</f>
        <v>4829</v>
      </c>
      <c r="L77" s="111">
        <v>0</v>
      </c>
    </row>
    <row r="78" spans="1:12" s="47" customFormat="1" ht="47.1" customHeight="1">
      <c r="A78" s="160">
        <v>76</v>
      </c>
      <c r="B78" s="154" t="s">
        <v>75</v>
      </c>
      <c r="C78" s="105" t="s">
        <v>24</v>
      </c>
      <c r="D78" s="176" t="s">
        <v>44</v>
      </c>
      <c r="E78" s="142" t="s">
        <v>29</v>
      </c>
      <c r="F78" s="110" t="s">
        <v>26</v>
      </c>
      <c r="G78" s="15">
        <v>2019</v>
      </c>
      <c r="H78" s="15">
        <v>2020</v>
      </c>
      <c r="I78" s="35">
        <v>38000</v>
      </c>
      <c r="J78" s="34">
        <v>23869</v>
      </c>
      <c r="K78" s="35">
        <f>I78-J78</f>
        <v>14131</v>
      </c>
      <c r="L78" s="111">
        <v>0</v>
      </c>
    </row>
    <row r="79" spans="1:12" s="47" customFormat="1" ht="47.1" customHeight="1">
      <c r="A79" s="157">
        <v>77</v>
      </c>
      <c r="B79" s="154" t="s">
        <v>75</v>
      </c>
      <c r="C79" s="105" t="s">
        <v>24</v>
      </c>
      <c r="D79" s="176" t="s">
        <v>45</v>
      </c>
      <c r="E79" s="142" t="s">
        <v>46</v>
      </c>
      <c r="F79" s="110" t="s">
        <v>26</v>
      </c>
      <c r="G79" s="15">
        <v>2016</v>
      </c>
      <c r="H79" s="15">
        <v>2021</v>
      </c>
      <c r="I79" s="35">
        <v>7374207</v>
      </c>
      <c r="J79" s="34">
        <v>1514883</v>
      </c>
      <c r="K79" s="35">
        <f t="shared" ref="K79:K89" si="3">I79-J79</f>
        <v>5859324</v>
      </c>
      <c r="L79" s="111">
        <v>0</v>
      </c>
    </row>
    <row r="80" spans="1:12" s="47" customFormat="1" ht="47.1" customHeight="1">
      <c r="A80" s="160">
        <v>78</v>
      </c>
      <c r="B80" s="154" t="s">
        <v>75</v>
      </c>
      <c r="C80" s="105" t="s">
        <v>24</v>
      </c>
      <c r="D80" s="176" t="s">
        <v>47</v>
      </c>
      <c r="E80" s="142" t="s">
        <v>29</v>
      </c>
      <c r="F80" s="110" t="s">
        <v>26</v>
      </c>
      <c r="G80" s="15">
        <v>2016</v>
      </c>
      <c r="H80" s="15">
        <v>2020</v>
      </c>
      <c r="I80" s="35">
        <v>2693989</v>
      </c>
      <c r="J80" s="34">
        <v>914485</v>
      </c>
      <c r="K80" s="35">
        <f t="shared" si="3"/>
        <v>1779504</v>
      </c>
      <c r="L80" s="111">
        <v>0</v>
      </c>
    </row>
    <row r="81" spans="1:12" s="47" customFormat="1" ht="47.1" customHeight="1">
      <c r="A81" s="160">
        <v>79</v>
      </c>
      <c r="B81" s="154" t="s">
        <v>75</v>
      </c>
      <c r="C81" s="105" t="s">
        <v>24</v>
      </c>
      <c r="D81" s="176" t="s">
        <v>48</v>
      </c>
      <c r="E81" s="142" t="s">
        <v>29</v>
      </c>
      <c r="F81" s="110" t="s">
        <v>26</v>
      </c>
      <c r="G81" s="15">
        <v>2016</v>
      </c>
      <c r="H81" s="15">
        <v>2020</v>
      </c>
      <c r="I81" s="35">
        <v>2012783</v>
      </c>
      <c r="J81" s="34">
        <v>1726339</v>
      </c>
      <c r="K81" s="35">
        <f t="shared" si="3"/>
        <v>286444</v>
      </c>
      <c r="L81" s="111">
        <v>0</v>
      </c>
    </row>
    <row r="82" spans="1:12" s="47" customFormat="1" ht="47.1" customHeight="1">
      <c r="A82" s="157">
        <v>80</v>
      </c>
      <c r="B82" s="154" t="s">
        <v>75</v>
      </c>
      <c r="C82" s="105" t="s">
        <v>24</v>
      </c>
      <c r="D82" s="176" t="s">
        <v>49</v>
      </c>
      <c r="E82" s="142" t="s">
        <v>29</v>
      </c>
      <c r="F82" s="110" t="s">
        <v>26</v>
      </c>
      <c r="G82" s="15">
        <v>2017</v>
      </c>
      <c r="H82" s="15">
        <v>2020</v>
      </c>
      <c r="I82" s="35">
        <v>5452236</v>
      </c>
      <c r="J82" s="34">
        <v>3712411</v>
      </c>
      <c r="K82" s="35">
        <f t="shared" si="3"/>
        <v>1739825</v>
      </c>
      <c r="L82" s="111">
        <v>0</v>
      </c>
    </row>
    <row r="83" spans="1:12" s="47" customFormat="1" ht="47.1" customHeight="1">
      <c r="A83" s="160">
        <v>81</v>
      </c>
      <c r="B83" s="154" t="s">
        <v>75</v>
      </c>
      <c r="C83" s="105" t="s">
        <v>24</v>
      </c>
      <c r="D83" s="176" t="s">
        <v>50</v>
      </c>
      <c r="E83" s="142" t="s">
        <v>25</v>
      </c>
      <c r="F83" s="110" t="s">
        <v>26</v>
      </c>
      <c r="G83" s="15">
        <v>2017</v>
      </c>
      <c r="H83" s="15">
        <v>2020</v>
      </c>
      <c r="I83" s="35">
        <v>1639960</v>
      </c>
      <c r="J83" s="34">
        <v>1002392</v>
      </c>
      <c r="K83" s="35">
        <f t="shared" si="3"/>
        <v>637568</v>
      </c>
      <c r="L83" s="111">
        <v>0</v>
      </c>
    </row>
    <row r="84" spans="1:12" s="47" customFormat="1" ht="47.1" customHeight="1">
      <c r="A84" s="160">
        <v>82</v>
      </c>
      <c r="B84" s="154" t="s">
        <v>75</v>
      </c>
      <c r="C84" s="105" t="s">
        <v>24</v>
      </c>
      <c r="D84" s="176" t="s">
        <v>51</v>
      </c>
      <c r="E84" s="142" t="s">
        <v>29</v>
      </c>
      <c r="F84" s="110" t="s">
        <v>26</v>
      </c>
      <c r="G84" s="15">
        <v>2017</v>
      </c>
      <c r="H84" s="15">
        <v>2020</v>
      </c>
      <c r="I84" s="35">
        <v>1702201</v>
      </c>
      <c r="J84" s="34">
        <v>1294567</v>
      </c>
      <c r="K84" s="35">
        <f t="shared" si="3"/>
        <v>407634</v>
      </c>
      <c r="L84" s="111">
        <v>0</v>
      </c>
    </row>
    <row r="85" spans="1:12" s="47" customFormat="1" ht="47.1" customHeight="1">
      <c r="A85" s="157">
        <v>83</v>
      </c>
      <c r="B85" s="154" t="s">
        <v>75</v>
      </c>
      <c r="C85" s="105" t="s">
        <v>24</v>
      </c>
      <c r="D85" s="176" t="s">
        <v>52</v>
      </c>
      <c r="E85" s="142" t="s">
        <v>29</v>
      </c>
      <c r="F85" s="110" t="s">
        <v>26</v>
      </c>
      <c r="G85" s="15">
        <v>2017</v>
      </c>
      <c r="H85" s="15">
        <v>2020</v>
      </c>
      <c r="I85" s="35">
        <v>4395992</v>
      </c>
      <c r="J85" s="34">
        <v>1471282</v>
      </c>
      <c r="K85" s="35">
        <f t="shared" si="3"/>
        <v>2924710</v>
      </c>
      <c r="L85" s="111">
        <v>0</v>
      </c>
    </row>
    <row r="86" spans="1:12" s="47" customFormat="1" ht="47.1" customHeight="1">
      <c r="A86" s="160">
        <v>84</v>
      </c>
      <c r="B86" s="154" t="s">
        <v>75</v>
      </c>
      <c r="C86" s="105" t="s">
        <v>24</v>
      </c>
      <c r="D86" s="176" t="s">
        <v>53</v>
      </c>
      <c r="E86" s="142" t="s">
        <v>29</v>
      </c>
      <c r="F86" s="110" t="s">
        <v>26</v>
      </c>
      <c r="G86" s="15">
        <v>2018</v>
      </c>
      <c r="H86" s="15">
        <v>2020</v>
      </c>
      <c r="I86" s="35">
        <v>2251924</v>
      </c>
      <c r="J86" s="34">
        <v>1264658</v>
      </c>
      <c r="K86" s="35">
        <f t="shared" si="3"/>
        <v>987266</v>
      </c>
      <c r="L86" s="111">
        <v>0</v>
      </c>
    </row>
    <row r="87" spans="1:12" s="47" customFormat="1" ht="47.1" customHeight="1">
      <c r="A87" s="160">
        <v>85</v>
      </c>
      <c r="B87" s="154" t="s">
        <v>75</v>
      </c>
      <c r="C87" s="105" t="s">
        <v>24</v>
      </c>
      <c r="D87" s="176" t="s">
        <v>54</v>
      </c>
      <c r="E87" s="142" t="s">
        <v>29</v>
      </c>
      <c r="F87" s="110" t="s">
        <v>26</v>
      </c>
      <c r="G87" s="15">
        <v>2018</v>
      </c>
      <c r="H87" s="15">
        <v>2020</v>
      </c>
      <c r="I87" s="35">
        <v>2167379</v>
      </c>
      <c r="J87" s="34">
        <v>1939675</v>
      </c>
      <c r="K87" s="35">
        <f t="shared" si="3"/>
        <v>227704</v>
      </c>
      <c r="L87" s="111">
        <v>0</v>
      </c>
    </row>
    <row r="88" spans="1:12" s="47" customFormat="1" ht="47.1" customHeight="1">
      <c r="A88" s="157">
        <v>86</v>
      </c>
      <c r="B88" s="154" t="s">
        <v>75</v>
      </c>
      <c r="C88" s="105" t="s">
        <v>24</v>
      </c>
      <c r="D88" s="176" t="s">
        <v>55</v>
      </c>
      <c r="E88" s="142" t="s">
        <v>29</v>
      </c>
      <c r="F88" s="110" t="s">
        <v>26</v>
      </c>
      <c r="G88" s="15">
        <v>2018</v>
      </c>
      <c r="H88" s="15">
        <v>2020</v>
      </c>
      <c r="I88" s="35">
        <v>3792728</v>
      </c>
      <c r="J88" s="34">
        <v>1497652</v>
      </c>
      <c r="K88" s="35">
        <f t="shared" si="3"/>
        <v>2295076</v>
      </c>
      <c r="L88" s="111">
        <v>0</v>
      </c>
    </row>
    <row r="89" spans="1:12" s="47" customFormat="1" ht="47.1" customHeight="1">
      <c r="A89" s="160">
        <v>87</v>
      </c>
      <c r="B89" s="154" t="s">
        <v>75</v>
      </c>
      <c r="C89" s="105" t="s">
        <v>24</v>
      </c>
      <c r="D89" s="176" t="s">
        <v>56</v>
      </c>
      <c r="E89" s="142" t="s">
        <v>36</v>
      </c>
      <c r="F89" s="110" t="s">
        <v>26</v>
      </c>
      <c r="G89" s="15">
        <v>2019</v>
      </c>
      <c r="H89" s="15">
        <v>2021</v>
      </c>
      <c r="I89" s="35">
        <v>2167318</v>
      </c>
      <c r="J89" s="34">
        <v>102880</v>
      </c>
      <c r="K89" s="35">
        <f t="shared" si="3"/>
        <v>2064438</v>
      </c>
      <c r="L89" s="111">
        <v>1000000</v>
      </c>
    </row>
    <row r="90" spans="1:12" s="47" customFormat="1" ht="47.1" customHeight="1">
      <c r="A90" s="160">
        <v>88</v>
      </c>
      <c r="B90" s="154" t="s">
        <v>75</v>
      </c>
      <c r="C90" s="105" t="s">
        <v>24</v>
      </c>
      <c r="D90" s="176" t="s">
        <v>57</v>
      </c>
      <c r="E90" s="142" t="s">
        <v>29</v>
      </c>
      <c r="F90" s="110" t="s">
        <v>26</v>
      </c>
      <c r="G90" s="15">
        <v>2019</v>
      </c>
      <c r="H90" s="15">
        <v>2021</v>
      </c>
      <c r="I90" s="35">
        <v>8500000</v>
      </c>
      <c r="J90" s="34">
        <v>563332</v>
      </c>
      <c r="K90" s="35">
        <v>6236668</v>
      </c>
      <c r="L90" s="111">
        <v>3000000</v>
      </c>
    </row>
    <row r="91" spans="1:12" s="47" customFormat="1" ht="47.1" customHeight="1">
      <c r="A91" s="157">
        <v>89</v>
      </c>
      <c r="B91" s="154" t="s">
        <v>75</v>
      </c>
      <c r="C91" s="105" t="s">
        <v>24</v>
      </c>
      <c r="D91" s="176" t="s">
        <v>1273</v>
      </c>
      <c r="E91" s="142" t="s">
        <v>29</v>
      </c>
      <c r="F91" s="110" t="s">
        <v>26</v>
      </c>
      <c r="G91" s="15">
        <v>2019</v>
      </c>
      <c r="H91" s="15">
        <v>2021</v>
      </c>
      <c r="I91" s="35">
        <v>1667995</v>
      </c>
      <c r="J91" s="34">
        <v>0</v>
      </c>
      <c r="K91" s="35">
        <v>1334396</v>
      </c>
      <c r="L91" s="111">
        <v>750000</v>
      </c>
    </row>
    <row r="92" spans="1:12" s="6" customFormat="1" ht="75.75" customHeight="1">
      <c r="A92" s="160">
        <v>90</v>
      </c>
      <c r="B92" s="154" t="s">
        <v>75</v>
      </c>
      <c r="C92" s="105" t="s">
        <v>1467</v>
      </c>
      <c r="D92" s="180" t="s">
        <v>202</v>
      </c>
      <c r="E92" s="202" t="s">
        <v>92</v>
      </c>
      <c r="F92" s="133" t="s">
        <v>201</v>
      </c>
      <c r="G92" s="134">
        <v>40519</v>
      </c>
      <c r="H92" s="134">
        <v>44471</v>
      </c>
      <c r="I92" s="135">
        <v>624459.92299849994</v>
      </c>
      <c r="J92" s="135">
        <v>545415.99</v>
      </c>
      <c r="K92" s="135">
        <f>I92-J92</f>
        <v>79043.932998499949</v>
      </c>
      <c r="L92" s="135">
        <v>0</v>
      </c>
    </row>
    <row r="93" spans="1:12" s="6" customFormat="1" ht="75.75" customHeight="1">
      <c r="A93" s="160">
        <v>91</v>
      </c>
      <c r="B93" s="154" t="s">
        <v>75</v>
      </c>
      <c r="C93" s="105" t="s">
        <v>1467</v>
      </c>
      <c r="D93" s="180" t="s">
        <v>203</v>
      </c>
      <c r="E93" s="202" t="s">
        <v>204</v>
      </c>
      <c r="F93" s="133" t="s">
        <v>201</v>
      </c>
      <c r="G93" s="134">
        <v>41092</v>
      </c>
      <c r="H93" s="134">
        <v>43948</v>
      </c>
      <c r="I93" s="135">
        <v>1215872</v>
      </c>
      <c r="J93" s="135">
        <v>503239.12</v>
      </c>
      <c r="K93" s="135">
        <f>I93-J93</f>
        <v>712632.88</v>
      </c>
      <c r="L93" s="135">
        <v>0</v>
      </c>
    </row>
    <row r="94" spans="1:12" s="6" customFormat="1" ht="47.1" customHeight="1">
      <c r="A94" s="157">
        <v>92</v>
      </c>
      <c r="B94" s="154" t="s">
        <v>75</v>
      </c>
      <c r="C94" s="105" t="s">
        <v>1467</v>
      </c>
      <c r="D94" s="180" t="s">
        <v>205</v>
      </c>
      <c r="E94" s="202" t="s">
        <v>198</v>
      </c>
      <c r="F94" s="133" t="s">
        <v>200</v>
      </c>
      <c r="G94" s="134">
        <v>41137</v>
      </c>
      <c r="H94" s="134">
        <v>44493</v>
      </c>
      <c r="I94" s="135">
        <v>9633220.9408</v>
      </c>
      <c r="J94" s="135">
        <v>5977414.7999999998</v>
      </c>
      <c r="K94" s="135">
        <f t="shared" ref="K94:K157" si="4">I94-J94</f>
        <v>3655806.1408000002</v>
      </c>
      <c r="L94" s="135">
        <v>0</v>
      </c>
    </row>
    <row r="95" spans="1:12" s="6" customFormat="1" ht="47.1" customHeight="1">
      <c r="A95" s="160">
        <v>93</v>
      </c>
      <c r="B95" s="154" t="s">
        <v>75</v>
      </c>
      <c r="C95" s="105" t="s">
        <v>1467</v>
      </c>
      <c r="D95" s="180" t="s">
        <v>206</v>
      </c>
      <c r="E95" s="202" t="s">
        <v>198</v>
      </c>
      <c r="F95" s="133" t="s">
        <v>200</v>
      </c>
      <c r="G95" s="134">
        <v>41194</v>
      </c>
      <c r="H95" s="134">
        <v>44481</v>
      </c>
      <c r="I95" s="135">
        <v>7002103.716</v>
      </c>
      <c r="J95" s="135">
        <v>5912742.4325999999</v>
      </c>
      <c r="K95" s="135">
        <f t="shared" si="4"/>
        <v>1089361.2834000001</v>
      </c>
      <c r="L95" s="135">
        <v>0</v>
      </c>
    </row>
    <row r="96" spans="1:12" s="6" customFormat="1" ht="47.1" customHeight="1">
      <c r="A96" s="160">
        <v>94</v>
      </c>
      <c r="B96" s="154" t="s">
        <v>75</v>
      </c>
      <c r="C96" s="105" t="s">
        <v>1467</v>
      </c>
      <c r="D96" s="180" t="s">
        <v>207</v>
      </c>
      <c r="E96" s="202" t="s">
        <v>198</v>
      </c>
      <c r="F96" s="133" t="s">
        <v>200</v>
      </c>
      <c r="G96" s="134">
        <v>41311</v>
      </c>
      <c r="H96" s="134">
        <v>44413</v>
      </c>
      <c r="I96" s="135">
        <v>14138975.800932752</v>
      </c>
      <c r="J96" s="135">
        <v>13849923.5978</v>
      </c>
      <c r="K96" s="135">
        <f t="shared" si="4"/>
        <v>289052.20313275233</v>
      </c>
      <c r="L96" s="135">
        <v>0</v>
      </c>
    </row>
    <row r="97" spans="1:12" s="6" customFormat="1" ht="47.1" customHeight="1">
      <c r="A97" s="157">
        <v>95</v>
      </c>
      <c r="B97" s="154" t="s">
        <v>75</v>
      </c>
      <c r="C97" s="105" t="s">
        <v>1467</v>
      </c>
      <c r="D97" s="180" t="s">
        <v>208</v>
      </c>
      <c r="E97" s="202" t="s">
        <v>195</v>
      </c>
      <c r="F97" s="133" t="s">
        <v>201</v>
      </c>
      <c r="G97" s="134">
        <v>41205</v>
      </c>
      <c r="H97" s="134">
        <v>44276</v>
      </c>
      <c r="I97" s="135">
        <v>146320</v>
      </c>
      <c r="J97" s="135">
        <v>0</v>
      </c>
      <c r="K97" s="135">
        <f t="shared" si="4"/>
        <v>146320</v>
      </c>
      <c r="L97" s="135">
        <v>0</v>
      </c>
    </row>
    <row r="98" spans="1:12" s="6" customFormat="1" ht="47.1" customHeight="1">
      <c r="A98" s="160">
        <v>96</v>
      </c>
      <c r="B98" s="154" t="s">
        <v>75</v>
      </c>
      <c r="C98" s="105" t="s">
        <v>1467</v>
      </c>
      <c r="D98" s="180" t="s">
        <v>209</v>
      </c>
      <c r="E98" s="202" t="s">
        <v>210</v>
      </c>
      <c r="F98" s="133" t="s">
        <v>201</v>
      </c>
      <c r="G98" s="134">
        <v>41226</v>
      </c>
      <c r="H98" s="134">
        <v>44447</v>
      </c>
      <c r="I98" s="135">
        <v>889106.4</v>
      </c>
      <c r="J98" s="135">
        <v>46203.39</v>
      </c>
      <c r="K98" s="135">
        <f t="shared" si="4"/>
        <v>842903.01</v>
      </c>
      <c r="L98" s="135">
        <v>0</v>
      </c>
    </row>
    <row r="99" spans="1:12" s="6" customFormat="1" ht="47.1" customHeight="1">
      <c r="A99" s="160">
        <v>97</v>
      </c>
      <c r="B99" s="154" t="s">
        <v>75</v>
      </c>
      <c r="C99" s="105" t="s">
        <v>1467</v>
      </c>
      <c r="D99" s="180" t="s">
        <v>211</v>
      </c>
      <c r="E99" s="202" t="s">
        <v>195</v>
      </c>
      <c r="F99" s="133" t="s">
        <v>200</v>
      </c>
      <c r="G99" s="134">
        <v>41236</v>
      </c>
      <c r="H99" s="134">
        <v>43840</v>
      </c>
      <c r="I99" s="135">
        <v>9143348.9558000006</v>
      </c>
      <c r="J99" s="135">
        <v>6820350.4500000002</v>
      </c>
      <c r="K99" s="135">
        <f t="shared" si="4"/>
        <v>2322998.5058000004</v>
      </c>
      <c r="L99" s="135">
        <v>0</v>
      </c>
    </row>
    <row r="100" spans="1:12" s="6" customFormat="1" ht="47.1" customHeight="1">
      <c r="A100" s="157">
        <v>98</v>
      </c>
      <c r="B100" s="154" t="s">
        <v>75</v>
      </c>
      <c r="C100" s="105" t="s">
        <v>1467</v>
      </c>
      <c r="D100" s="180" t="s">
        <v>212</v>
      </c>
      <c r="E100" s="202" t="s">
        <v>198</v>
      </c>
      <c r="F100" s="133" t="s">
        <v>200</v>
      </c>
      <c r="G100" s="134">
        <v>41227</v>
      </c>
      <c r="H100" s="134" t="s">
        <v>1415</v>
      </c>
      <c r="I100" s="135">
        <v>7002103.716</v>
      </c>
      <c r="J100" s="135">
        <v>5912742.4325999999</v>
      </c>
      <c r="K100" s="135">
        <f t="shared" si="4"/>
        <v>1089361.2834000001</v>
      </c>
      <c r="L100" s="135">
        <v>0</v>
      </c>
    </row>
    <row r="101" spans="1:12" s="6" customFormat="1" ht="47.1" customHeight="1">
      <c r="A101" s="160">
        <v>99</v>
      </c>
      <c r="B101" s="154" t="s">
        <v>75</v>
      </c>
      <c r="C101" s="105" t="s">
        <v>1467</v>
      </c>
      <c r="D101" s="180" t="s">
        <v>213</v>
      </c>
      <c r="E101" s="202" t="s">
        <v>198</v>
      </c>
      <c r="F101" s="133" t="s">
        <v>200</v>
      </c>
      <c r="G101" s="134">
        <v>41243</v>
      </c>
      <c r="H101" s="134" t="s">
        <v>1419</v>
      </c>
      <c r="I101" s="135">
        <v>3424927.3676</v>
      </c>
      <c r="J101" s="135">
        <v>2909834.54</v>
      </c>
      <c r="K101" s="135">
        <f t="shared" si="4"/>
        <v>515092.82759999996</v>
      </c>
      <c r="L101" s="135">
        <v>0</v>
      </c>
    </row>
    <row r="102" spans="1:12" s="6" customFormat="1" ht="73.5" customHeight="1">
      <c r="A102" s="160">
        <v>100</v>
      </c>
      <c r="B102" s="154" t="s">
        <v>75</v>
      </c>
      <c r="C102" s="105" t="s">
        <v>1467</v>
      </c>
      <c r="D102" s="180" t="s">
        <v>214</v>
      </c>
      <c r="E102" s="202" t="s">
        <v>83</v>
      </c>
      <c r="F102" s="133" t="s">
        <v>201</v>
      </c>
      <c r="G102" s="134">
        <v>41300</v>
      </c>
      <c r="H102" s="134">
        <v>44422</v>
      </c>
      <c r="I102" s="135">
        <v>8720.2000000000007</v>
      </c>
      <c r="J102" s="135">
        <v>0</v>
      </c>
      <c r="K102" s="135">
        <f t="shared" si="4"/>
        <v>8720.2000000000007</v>
      </c>
      <c r="L102" s="135">
        <v>0</v>
      </c>
    </row>
    <row r="103" spans="1:12" s="6" customFormat="1" ht="73.5" customHeight="1">
      <c r="A103" s="157">
        <v>101</v>
      </c>
      <c r="B103" s="154" t="s">
        <v>75</v>
      </c>
      <c r="C103" s="105" t="s">
        <v>1467</v>
      </c>
      <c r="D103" s="180" t="s">
        <v>215</v>
      </c>
      <c r="E103" s="202" t="s">
        <v>198</v>
      </c>
      <c r="F103" s="133" t="s">
        <v>201</v>
      </c>
      <c r="G103" s="134">
        <v>41299</v>
      </c>
      <c r="H103" s="134">
        <v>44520</v>
      </c>
      <c r="I103" s="135">
        <v>82588.2</v>
      </c>
      <c r="J103" s="135">
        <v>0</v>
      </c>
      <c r="K103" s="135">
        <f t="shared" si="4"/>
        <v>82588.2</v>
      </c>
      <c r="L103" s="135">
        <v>0</v>
      </c>
    </row>
    <row r="104" spans="1:12" s="6" customFormat="1" ht="73.5" customHeight="1">
      <c r="A104" s="160">
        <v>102</v>
      </c>
      <c r="B104" s="154" t="s">
        <v>75</v>
      </c>
      <c r="C104" s="105" t="s">
        <v>1467</v>
      </c>
      <c r="D104" s="180" t="s">
        <v>216</v>
      </c>
      <c r="E104" s="202" t="s">
        <v>198</v>
      </c>
      <c r="F104" s="133" t="s">
        <v>201</v>
      </c>
      <c r="G104" s="134">
        <v>41194</v>
      </c>
      <c r="H104" s="134">
        <v>44235</v>
      </c>
      <c r="I104" s="135">
        <v>155760</v>
      </c>
      <c r="J104" s="135">
        <v>0</v>
      </c>
      <c r="K104" s="135">
        <f t="shared" si="4"/>
        <v>155760</v>
      </c>
      <c r="L104" s="135">
        <v>0</v>
      </c>
    </row>
    <row r="105" spans="1:12" s="6" customFormat="1" ht="73.5" customHeight="1">
      <c r="A105" s="160">
        <v>103</v>
      </c>
      <c r="B105" s="154" t="s">
        <v>75</v>
      </c>
      <c r="C105" s="105" t="s">
        <v>1467</v>
      </c>
      <c r="D105" s="180" t="s">
        <v>217</v>
      </c>
      <c r="E105" s="202" t="s">
        <v>204</v>
      </c>
      <c r="F105" s="133" t="s">
        <v>201</v>
      </c>
      <c r="G105" s="134">
        <v>41709</v>
      </c>
      <c r="H105" s="134">
        <v>44206</v>
      </c>
      <c r="I105" s="135">
        <v>1167020</v>
      </c>
      <c r="J105" s="135">
        <v>0</v>
      </c>
      <c r="K105" s="135">
        <f t="shared" si="4"/>
        <v>1167020</v>
      </c>
      <c r="L105" s="135">
        <v>0</v>
      </c>
    </row>
    <row r="106" spans="1:12" s="6" customFormat="1" ht="111.75" customHeight="1">
      <c r="A106" s="157">
        <v>104</v>
      </c>
      <c r="B106" s="154" t="s">
        <v>75</v>
      </c>
      <c r="C106" s="105" t="s">
        <v>1467</v>
      </c>
      <c r="D106" s="180" t="s">
        <v>218</v>
      </c>
      <c r="E106" s="202" t="s">
        <v>86</v>
      </c>
      <c r="F106" s="133" t="s">
        <v>201</v>
      </c>
      <c r="G106" s="134">
        <v>41518</v>
      </c>
      <c r="H106" s="134">
        <v>44499</v>
      </c>
      <c r="I106" s="135">
        <v>8850</v>
      </c>
      <c r="J106" s="135">
        <v>0</v>
      </c>
      <c r="K106" s="135">
        <f t="shared" si="4"/>
        <v>8850</v>
      </c>
      <c r="L106" s="135">
        <v>0</v>
      </c>
    </row>
    <row r="107" spans="1:12" s="6" customFormat="1" ht="47.1" customHeight="1">
      <c r="A107" s="160">
        <v>105</v>
      </c>
      <c r="B107" s="154" t="s">
        <v>75</v>
      </c>
      <c r="C107" s="105" t="s">
        <v>1467</v>
      </c>
      <c r="D107" s="180" t="s">
        <v>219</v>
      </c>
      <c r="E107" s="202" t="s">
        <v>198</v>
      </c>
      <c r="F107" s="133" t="s">
        <v>200</v>
      </c>
      <c r="G107" s="134">
        <v>41411</v>
      </c>
      <c r="H107" s="134">
        <v>44535</v>
      </c>
      <c r="I107" s="135">
        <v>8051095.0184000004</v>
      </c>
      <c r="J107" s="135">
        <v>8030865.398</v>
      </c>
      <c r="K107" s="135">
        <f t="shared" si="4"/>
        <v>20229.620400000364</v>
      </c>
      <c r="L107" s="135">
        <v>0</v>
      </c>
    </row>
    <row r="108" spans="1:12" s="6" customFormat="1" ht="47.1" customHeight="1">
      <c r="A108" s="160">
        <v>106</v>
      </c>
      <c r="B108" s="154" t="s">
        <v>75</v>
      </c>
      <c r="C108" s="105" t="s">
        <v>1467</v>
      </c>
      <c r="D108" s="180" t="s">
        <v>220</v>
      </c>
      <c r="E108" s="202" t="s">
        <v>198</v>
      </c>
      <c r="F108" s="133" t="s">
        <v>200</v>
      </c>
      <c r="G108" s="134">
        <v>41376</v>
      </c>
      <c r="H108" s="134">
        <v>44300</v>
      </c>
      <c r="I108" s="135">
        <v>8126894.1238000002</v>
      </c>
      <c r="J108" s="135">
        <v>7189934.8799999999</v>
      </c>
      <c r="K108" s="135">
        <f t="shared" si="4"/>
        <v>936959.24380000029</v>
      </c>
      <c r="L108" s="135">
        <v>0</v>
      </c>
    </row>
    <row r="109" spans="1:12" s="6" customFormat="1" ht="68.25" customHeight="1">
      <c r="A109" s="157">
        <v>107</v>
      </c>
      <c r="B109" s="154" t="s">
        <v>75</v>
      </c>
      <c r="C109" s="105" t="s">
        <v>1467</v>
      </c>
      <c r="D109" s="180" t="s">
        <v>221</v>
      </c>
      <c r="E109" s="202" t="s">
        <v>198</v>
      </c>
      <c r="F109" s="133" t="s">
        <v>201</v>
      </c>
      <c r="G109" s="134">
        <v>41282</v>
      </c>
      <c r="H109" s="134">
        <v>44018</v>
      </c>
      <c r="I109" s="135">
        <v>25370</v>
      </c>
      <c r="J109" s="135">
        <v>0</v>
      </c>
      <c r="K109" s="135">
        <f t="shared" si="4"/>
        <v>25370</v>
      </c>
      <c r="L109" s="135">
        <v>0</v>
      </c>
    </row>
    <row r="110" spans="1:12" s="6" customFormat="1" ht="68.25" customHeight="1">
      <c r="A110" s="160">
        <v>108</v>
      </c>
      <c r="B110" s="154" t="s">
        <v>75</v>
      </c>
      <c r="C110" s="105" t="s">
        <v>1467</v>
      </c>
      <c r="D110" s="180" t="s">
        <v>222</v>
      </c>
      <c r="E110" s="202" t="s">
        <v>64</v>
      </c>
      <c r="F110" s="133" t="s">
        <v>201</v>
      </c>
      <c r="G110" s="134">
        <v>41368</v>
      </c>
      <c r="H110" s="134">
        <v>44439</v>
      </c>
      <c r="I110" s="135">
        <v>40120</v>
      </c>
      <c r="J110" s="135">
        <v>0</v>
      </c>
      <c r="K110" s="135">
        <f t="shared" si="4"/>
        <v>40120</v>
      </c>
      <c r="L110" s="135">
        <v>0</v>
      </c>
    </row>
    <row r="111" spans="1:12" s="6" customFormat="1" ht="47.1" customHeight="1">
      <c r="A111" s="160">
        <v>109</v>
      </c>
      <c r="B111" s="154" t="s">
        <v>75</v>
      </c>
      <c r="C111" s="105" t="s">
        <v>1467</v>
      </c>
      <c r="D111" s="180" t="s">
        <v>223</v>
      </c>
      <c r="E111" s="202" t="s">
        <v>210</v>
      </c>
      <c r="F111" s="133" t="s">
        <v>201</v>
      </c>
      <c r="G111" s="134">
        <v>41331</v>
      </c>
      <c r="H111" s="134">
        <v>44432</v>
      </c>
      <c r="I111" s="135">
        <v>61360</v>
      </c>
      <c r="J111" s="135">
        <v>0</v>
      </c>
      <c r="K111" s="135">
        <f t="shared" si="4"/>
        <v>61360</v>
      </c>
      <c r="L111" s="135">
        <v>0</v>
      </c>
    </row>
    <row r="112" spans="1:12" s="6" customFormat="1" ht="78.75" customHeight="1">
      <c r="A112" s="157">
        <v>110</v>
      </c>
      <c r="B112" s="154" t="s">
        <v>75</v>
      </c>
      <c r="C112" s="105" t="s">
        <v>1467</v>
      </c>
      <c r="D112" s="180" t="s">
        <v>224</v>
      </c>
      <c r="E112" s="202" t="s">
        <v>195</v>
      </c>
      <c r="F112" s="133" t="s">
        <v>200</v>
      </c>
      <c r="G112" s="134">
        <v>41432</v>
      </c>
      <c r="H112" s="134" t="s">
        <v>1418</v>
      </c>
      <c r="I112" s="135">
        <v>16893139.092599999</v>
      </c>
      <c r="J112" s="135">
        <v>4277618.0039999997</v>
      </c>
      <c r="K112" s="135">
        <f t="shared" si="4"/>
        <v>12615521.088599999</v>
      </c>
      <c r="L112" s="135">
        <v>0</v>
      </c>
    </row>
    <row r="113" spans="1:12" s="6" customFormat="1" ht="47.1" customHeight="1">
      <c r="A113" s="160">
        <v>111</v>
      </c>
      <c r="B113" s="154" t="s">
        <v>75</v>
      </c>
      <c r="C113" s="105" t="s">
        <v>1467</v>
      </c>
      <c r="D113" s="180" t="s">
        <v>225</v>
      </c>
      <c r="E113" s="202" t="s">
        <v>17</v>
      </c>
      <c r="F113" s="133" t="s">
        <v>200</v>
      </c>
      <c r="G113" s="134">
        <v>41586</v>
      </c>
      <c r="H113" s="134">
        <v>44292</v>
      </c>
      <c r="I113" s="135">
        <v>146320</v>
      </c>
      <c r="J113" s="135">
        <v>0</v>
      </c>
      <c r="K113" s="135">
        <f t="shared" si="4"/>
        <v>146320</v>
      </c>
      <c r="L113" s="135">
        <v>0</v>
      </c>
    </row>
    <row r="114" spans="1:12" s="6" customFormat="1" ht="47.1" customHeight="1">
      <c r="A114" s="160">
        <v>112</v>
      </c>
      <c r="B114" s="154" t="s">
        <v>75</v>
      </c>
      <c r="C114" s="105" t="s">
        <v>1467</v>
      </c>
      <c r="D114" s="180" t="s">
        <v>226</v>
      </c>
      <c r="E114" s="202" t="s">
        <v>198</v>
      </c>
      <c r="F114" s="133" t="s">
        <v>200</v>
      </c>
      <c r="G114" s="134">
        <v>41603</v>
      </c>
      <c r="H114" s="134" t="s">
        <v>1420</v>
      </c>
      <c r="I114" s="135">
        <v>4518140.5828977088</v>
      </c>
      <c r="J114" s="135">
        <v>4185898.9</v>
      </c>
      <c r="K114" s="135">
        <f t="shared" si="4"/>
        <v>332241.68289770884</v>
      </c>
      <c r="L114" s="135">
        <v>0</v>
      </c>
    </row>
    <row r="115" spans="1:12" s="6" customFormat="1" ht="47.1" customHeight="1">
      <c r="A115" s="157">
        <v>113</v>
      </c>
      <c r="B115" s="154" t="s">
        <v>75</v>
      </c>
      <c r="C115" s="105" t="s">
        <v>1467</v>
      </c>
      <c r="D115" s="180" t="s">
        <v>227</v>
      </c>
      <c r="E115" s="202" t="s">
        <v>198</v>
      </c>
      <c r="F115" s="133" t="s">
        <v>200</v>
      </c>
      <c r="G115" s="134">
        <v>41835</v>
      </c>
      <c r="H115" s="134" t="s">
        <v>1362</v>
      </c>
      <c r="I115" s="135">
        <v>8189907.3509999989</v>
      </c>
      <c r="J115" s="135">
        <v>6661150.5023999996</v>
      </c>
      <c r="K115" s="135">
        <f t="shared" si="4"/>
        <v>1528756.8485999992</v>
      </c>
      <c r="L115" s="135">
        <v>613709.06000000006</v>
      </c>
    </row>
    <row r="116" spans="1:12" s="6" customFormat="1" ht="47.1" customHeight="1">
      <c r="A116" s="160">
        <v>114</v>
      </c>
      <c r="B116" s="154" t="s">
        <v>75</v>
      </c>
      <c r="C116" s="105" t="s">
        <v>1467</v>
      </c>
      <c r="D116" s="180" t="s">
        <v>228</v>
      </c>
      <c r="E116" s="202" t="s">
        <v>78</v>
      </c>
      <c r="F116" s="133" t="s">
        <v>200</v>
      </c>
      <c r="G116" s="134">
        <v>41638</v>
      </c>
      <c r="H116" s="134" t="s">
        <v>1416</v>
      </c>
      <c r="I116" s="135">
        <v>15320023.638399998</v>
      </c>
      <c r="J116" s="135">
        <v>3865723.3532000002</v>
      </c>
      <c r="K116" s="135">
        <f t="shared" si="4"/>
        <v>11454300.285199998</v>
      </c>
      <c r="L116" s="135">
        <v>1108114.97</v>
      </c>
    </row>
    <row r="117" spans="1:12" s="6" customFormat="1" ht="47.1" customHeight="1">
      <c r="A117" s="160">
        <v>115</v>
      </c>
      <c r="B117" s="154" t="s">
        <v>75</v>
      </c>
      <c r="C117" s="105" t="s">
        <v>1467</v>
      </c>
      <c r="D117" s="180" t="s">
        <v>229</v>
      </c>
      <c r="E117" s="202" t="s">
        <v>83</v>
      </c>
      <c r="F117" s="133" t="s">
        <v>200</v>
      </c>
      <c r="G117" s="33">
        <v>41813</v>
      </c>
      <c r="H117" s="134">
        <v>44402</v>
      </c>
      <c r="I117" s="135">
        <v>6742520.1062000003</v>
      </c>
      <c r="J117" s="135">
        <v>6176070.3899999997</v>
      </c>
      <c r="K117" s="135">
        <f t="shared" si="4"/>
        <v>566449.71620000061</v>
      </c>
      <c r="L117" s="135">
        <v>0</v>
      </c>
    </row>
    <row r="118" spans="1:12" s="6" customFormat="1" ht="47.1" customHeight="1">
      <c r="A118" s="157">
        <v>116</v>
      </c>
      <c r="B118" s="154" t="s">
        <v>75</v>
      </c>
      <c r="C118" s="105" t="s">
        <v>1467</v>
      </c>
      <c r="D118" s="180" t="s">
        <v>230</v>
      </c>
      <c r="E118" s="202" t="s">
        <v>136</v>
      </c>
      <c r="F118" s="133" t="s">
        <v>200</v>
      </c>
      <c r="G118" s="134">
        <v>41862</v>
      </c>
      <c r="H118" s="134">
        <v>44083</v>
      </c>
      <c r="I118" s="135">
        <v>8957052.9865999985</v>
      </c>
      <c r="J118" s="135">
        <v>4111977.3054</v>
      </c>
      <c r="K118" s="135">
        <f t="shared" si="4"/>
        <v>4845075.6811999986</v>
      </c>
      <c r="L118" s="135">
        <v>2037722.8</v>
      </c>
    </row>
    <row r="119" spans="1:12" s="6" customFormat="1" ht="118.5" customHeight="1">
      <c r="A119" s="160">
        <v>117</v>
      </c>
      <c r="B119" s="154" t="s">
        <v>75</v>
      </c>
      <c r="C119" s="105" t="s">
        <v>1467</v>
      </c>
      <c r="D119" s="180" t="s">
        <v>231</v>
      </c>
      <c r="E119" s="202" t="s">
        <v>198</v>
      </c>
      <c r="F119" s="133" t="s">
        <v>201</v>
      </c>
      <c r="G119" s="33">
        <v>41724</v>
      </c>
      <c r="H119" s="134">
        <v>44268</v>
      </c>
      <c r="I119" s="135">
        <v>10496100</v>
      </c>
      <c r="J119" s="135">
        <v>7869247.1600000001</v>
      </c>
      <c r="K119" s="135">
        <f t="shared" si="4"/>
        <v>2626852.84</v>
      </c>
      <c r="L119" s="135">
        <v>871076.79</v>
      </c>
    </row>
    <row r="120" spans="1:12" s="6" customFormat="1" ht="118.5" customHeight="1">
      <c r="A120" s="160">
        <v>118</v>
      </c>
      <c r="B120" s="154" t="s">
        <v>75</v>
      </c>
      <c r="C120" s="105" t="s">
        <v>1467</v>
      </c>
      <c r="D120" s="180" t="s">
        <v>232</v>
      </c>
      <c r="E120" s="202" t="s">
        <v>198</v>
      </c>
      <c r="F120" s="133" t="s">
        <v>201</v>
      </c>
      <c r="G120" s="33">
        <v>41723</v>
      </c>
      <c r="H120" s="33">
        <v>44314</v>
      </c>
      <c r="I120" s="135">
        <v>1608340</v>
      </c>
      <c r="J120" s="135">
        <v>508603.74</v>
      </c>
      <c r="K120" s="135">
        <f t="shared" si="4"/>
        <v>1099736.26</v>
      </c>
      <c r="L120" s="135">
        <v>0</v>
      </c>
    </row>
    <row r="121" spans="1:12" s="6" customFormat="1" ht="47.1" customHeight="1">
      <c r="A121" s="157">
        <v>119</v>
      </c>
      <c r="B121" s="154" t="s">
        <v>75</v>
      </c>
      <c r="C121" s="105" t="s">
        <v>1467</v>
      </c>
      <c r="D121" s="180" t="s">
        <v>233</v>
      </c>
      <c r="E121" s="202" t="s">
        <v>198</v>
      </c>
      <c r="F121" s="133" t="s">
        <v>200</v>
      </c>
      <c r="G121" s="33">
        <v>41674</v>
      </c>
      <c r="H121" s="134">
        <v>44225</v>
      </c>
      <c r="I121" s="135">
        <v>811840</v>
      </c>
      <c r="J121" s="135">
        <v>0</v>
      </c>
      <c r="K121" s="135">
        <f t="shared" si="4"/>
        <v>811840</v>
      </c>
      <c r="L121" s="135">
        <v>0</v>
      </c>
    </row>
    <row r="122" spans="1:12" s="6" customFormat="1" ht="89.25" customHeight="1">
      <c r="A122" s="160">
        <v>120</v>
      </c>
      <c r="B122" s="154" t="s">
        <v>75</v>
      </c>
      <c r="C122" s="105" t="s">
        <v>1467</v>
      </c>
      <c r="D122" s="180" t="s">
        <v>234</v>
      </c>
      <c r="E122" s="202" t="s">
        <v>164</v>
      </c>
      <c r="F122" s="133" t="s">
        <v>201</v>
      </c>
      <c r="G122" s="33">
        <v>41729</v>
      </c>
      <c r="H122" s="134">
        <v>44130</v>
      </c>
      <c r="I122" s="135">
        <v>302788</v>
      </c>
      <c r="J122" s="135">
        <v>0</v>
      </c>
      <c r="K122" s="135">
        <f t="shared" si="4"/>
        <v>302788</v>
      </c>
      <c r="L122" s="135">
        <v>0</v>
      </c>
    </row>
    <row r="123" spans="1:12" s="6" customFormat="1" ht="47.1" customHeight="1">
      <c r="A123" s="160">
        <v>121</v>
      </c>
      <c r="B123" s="154" t="s">
        <v>75</v>
      </c>
      <c r="C123" s="105" t="s">
        <v>1467</v>
      </c>
      <c r="D123" s="180" t="s">
        <v>235</v>
      </c>
      <c r="E123" s="202" t="s">
        <v>83</v>
      </c>
      <c r="F123" s="133" t="s">
        <v>200</v>
      </c>
      <c r="G123" s="134">
        <v>42650</v>
      </c>
      <c r="H123" s="134">
        <v>44195</v>
      </c>
      <c r="I123" s="135">
        <v>3499004.4754000003</v>
      </c>
      <c r="J123" s="135">
        <v>3461250.2516000001</v>
      </c>
      <c r="K123" s="135">
        <f t="shared" si="4"/>
        <v>37754.223800000269</v>
      </c>
      <c r="L123" s="135">
        <v>0</v>
      </c>
    </row>
    <row r="124" spans="1:12" s="6" customFormat="1" ht="47.1" customHeight="1">
      <c r="A124" s="157">
        <v>122</v>
      </c>
      <c r="B124" s="154" t="s">
        <v>75</v>
      </c>
      <c r="C124" s="105" t="s">
        <v>1467</v>
      </c>
      <c r="D124" s="180" t="s">
        <v>237</v>
      </c>
      <c r="E124" s="202" t="s">
        <v>198</v>
      </c>
      <c r="F124" s="133" t="s">
        <v>200</v>
      </c>
      <c r="G124" s="134">
        <v>40781</v>
      </c>
      <c r="H124" s="134">
        <v>44155</v>
      </c>
      <c r="I124" s="135">
        <v>9913680.2491999995</v>
      </c>
      <c r="J124" s="135">
        <v>9133071.4399999995</v>
      </c>
      <c r="K124" s="135">
        <f t="shared" si="4"/>
        <v>780608.80920000002</v>
      </c>
      <c r="L124" s="135">
        <v>7153.62</v>
      </c>
    </row>
    <row r="125" spans="1:12" s="6" customFormat="1" ht="47.1" customHeight="1">
      <c r="A125" s="160">
        <v>123</v>
      </c>
      <c r="B125" s="154" t="s">
        <v>75</v>
      </c>
      <c r="C125" s="105" t="s">
        <v>1467</v>
      </c>
      <c r="D125" s="180" t="s">
        <v>238</v>
      </c>
      <c r="E125" s="202" t="s">
        <v>198</v>
      </c>
      <c r="F125" s="133" t="s">
        <v>200</v>
      </c>
      <c r="G125" s="134">
        <v>42776</v>
      </c>
      <c r="H125" s="134">
        <v>44266</v>
      </c>
      <c r="I125" s="135">
        <v>3912326.16</v>
      </c>
      <c r="J125" s="135">
        <v>2210310.1324</v>
      </c>
      <c r="K125" s="135">
        <f t="shared" si="4"/>
        <v>1702016.0276000001</v>
      </c>
      <c r="L125" s="135">
        <v>889219.2</v>
      </c>
    </row>
    <row r="126" spans="1:12" s="6" customFormat="1" ht="47.1" customHeight="1">
      <c r="A126" s="160">
        <v>124</v>
      </c>
      <c r="B126" s="154" t="s">
        <v>75</v>
      </c>
      <c r="C126" s="105" t="s">
        <v>1467</v>
      </c>
      <c r="D126" s="180" t="s">
        <v>239</v>
      </c>
      <c r="E126" s="202" t="s">
        <v>78</v>
      </c>
      <c r="F126" s="133" t="s">
        <v>200</v>
      </c>
      <c r="G126" s="134">
        <v>42783</v>
      </c>
      <c r="H126" s="134">
        <v>44275</v>
      </c>
      <c r="I126" s="135">
        <v>1103255.2072000001</v>
      </c>
      <c r="J126" s="135">
        <v>868849.19839999988</v>
      </c>
      <c r="K126" s="135">
        <f t="shared" si="4"/>
        <v>234406.00880000019</v>
      </c>
      <c r="L126" s="135">
        <v>0</v>
      </c>
    </row>
    <row r="127" spans="1:12" s="6" customFormat="1" ht="83.25" customHeight="1">
      <c r="A127" s="157">
        <v>125</v>
      </c>
      <c r="B127" s="154" t="s">
        <v>75</v>
      </c>
      <c r="C127" s="105" t="s">
        <v>1467</v>
      </c>
      <c r="D127" s="180" t="s">
        <v>240</v>
      </c>
      <c r="E127" s="202" t="s">
        <v>198</v>
      </c>
      <c r="F127" s="133" t="s">
        <v>201</v>
      </c>
      <c r="G127" s="134">
        <v>41200</v>
      </c>
      <c r="H127" s="134">
        <v>44181</v>
      </c>
      <c r="I127" s="135">
        <v>35400</v>
      </c>
      <c r="J127" s="135">
        <v>0</v>
      </c>
      <c r="K127" s="135">
        <f t="shared" si="4"/>
        <v>35400</v>
      </c>
      <c r="L127" s="135">
        <v>0</v>
      </c>
    </row>
    <row r="128" spans="1:12" s="6" customFormat="1" ht="83.25" customHeight="1">
      <c r="A128" s="160">
        <v>126</v>
      </c>
      <c r="B128" s="154" t="s">
        <v>75</v>
      </c>
      <c r="C128" s="105" t="s">
        <v>1467</v>
      </c>
      <c r="D128" s="180" t="s">
        <v>241</v>
      </c>
      <c r="E128" s="202" t="s">
        <v>83</v>
      </c>
      <c r="F128" s="133" t="s">
        <v>201</v>
      </c>
      <c r="G128" s="134">
        <v>41282</v>
      </c>
      <c r="H128" s="134">
        <v>44353</v>
      </c>
      <c r="I128" s="135">
        <v>112100</v>
      </c>
      <c r="J128" s="135">
        <v>0</v>
      </c>
      <c r="K128" s="135">
        <f t="shared" si="4"/>
        <v>112100</v>
      </c>
      <c r="L128" s="135">
        <v>100058.5</v>
      </c>
    </row>
    <row r="129" spans="1:12" s="6" customFormat="1" ht="47.1" customHeight="1">
      <c r="A129" s="160">
        <v>127</v>
      </c>
      <c r="B129" s="154" t="s">
        <v>75</v>
      </c>
      <c r="C129" s="105" t="s">
        <v>1467</v>
      </c>
      <c r="D129" s="180" t="s">
        <v>242</v>
      </c>
      <c r="E129" s="202" t="s">
        <v>195</v>
      </c>
      <c r="F129" s="133" t="s">
        <v>200</v>
      </c>
      <c r="G129" s="134">
        <v>42088</v>
      </c>
      <c r="H129" s="134">
        <v>44370</v>
      </c>
      <c r="I129" s="135">
        <v>324500</v>
      </c>
      <c r="J129" s="135">
        <v>99916.67</v>
      </c>
      <c r="K129" s="135">
        <f t="shared" si="4"/>
        <v>224583.33000000002</v>
      </c>
      <c r="L129" s="135">
        <v>0</v>
      </c>
    </row>
    <row r="130" spans="1:12" s="6" customFormat="1" ht="47.1" customHeight="1">
      <c r="A130" s="157">
        <v>128</v>
      </c>
      <c r="B130" s="154" t="s">
        <v>75</v>
      </c>
      <c r="C130" s="105" t="s">
        <v>1467</v>
      </c>
      <c r="D130" s="180" t="s">
        <v>243</v>
      </c>
      <c r="E130" s="202" t="s">
        <v>198</v>
      </c>
      <c r="F130" s="132" t="s">
        <v>200</v>
      </c>
      <c r="G130" s="134">
        <v>42873</v>
      </c>
      <c r="H130" s="134">
        <v>44330</v>
      </c>
      <c r="I130" s="135">
        <v>7414323.7242000001</v>
      </c>
      <c r="J130" s="135">
        <v>7262925.4759999998</v>
      </c>
      <c r="K130" s="135">
        <f t="shared" si="4"/>
        <v>151398.24820000026</v>
      </c>
      <c r="L130" s="135">
        <v>0</v>
      </c>
    </row>
    <row r="131" spans="1:12" s="6" customFormat="1" ht="47.1" customHeight="1">
      <c r="A131" s="160">
        <v>129</v>
      </c>
      <c r="B131" s="154" t="s">
        <v>75</v>
      </c>
      <c r="C131" s="105" t="s">
        <v>1467</v>
      </c>
      <c r="D131" s="180" t="s">
        <v>244</v>
      </c>
      <c r="E131" s="202" t="s">
        <v>14</v>
      </c>
      <c r="F131" s="132" t="s">
        <v>200</v>
      </c>
      <c r="G131" s="134">
        <v>43005</v>
      </c>
      <c r="H131" s="134">
        <v>44186</v>
      </c>
      <c r="I131" s="135">
        <v>3690052.5995999994</v>
      </c>
      <c r="J131" s="135">
        <v>3580213.3552000001</v>
      </c>
      <c r="K131" s="135">
        <f t="shared" si="4"/>
        <v>109839.24439999927</v>
      </c>
      <c r="L131" s="135">
        <v>0</v>
      </c>
    </row>
    <row r="132" spans="1:12" s="6" customFormat="1" ht="47.1" customHeight="1">
      <c r="A132" s="160">
        <v>130</v>
      </c>
      <c r="B132" s="154" t="s">
        <v>75</v>
      </c>
      <c r="C132" s="105" t="s">
        <v>1467</v>
      </c>
      <c r="D132" s="180" t="s">
        <v>245</v>
      </c>
      <c r="E132" s="202" t="s">
        <v>198</v>
      </c>
      <c r="F132" s="132" t="s">
        <v>200</v>
      </c>
      <c r="G132" s="134">
        <v>43091</v>
      </c>
      <c r="H132" s="134">
        <v>44126</v>
      </c>
      <c r="I132" s="135">
        <v>641206.56019999995</v>
      </c>
      <c r="J132" s="135">
        <v>438285.52379999997</v>
      </c>
      <c r="K132" s="135">
        <f t="shared" si="4"/>
        <v>202921.03639999998</v>
      </c>
      <c r="L132" s="135">
        <v>0</v>
      </c>
    </row>
    <row r="133" spans="1:12" s="6" customFormat="1" ht="47.1" customHeight="1">
      <c r="A133" s="157">
        <v>131</v>
      </c>
      <c r="B133" s="154" t="s">
        <v>75</v>
      </c>
      <c r="C133" s="105" t="s">
        <v>1467</v>
      </c>
      <c r="D133" s="180" t="s">
        <v>246</v>
      </c>
      <c r="E133" s="202" t="s">
        <v>210</v>
      </c>
      <c r="F133" s="132" t="s">
        <v>200</v>
      </c>
      <c r="G133" s="134">
        <v>43112</v>
      </c>
      <c r="H133" s="134">
        <v>44192</v>
      </c>
      <c r="I133" s="135">
        <v>3050859.3082000003</v>
      </c>
      <c r="J133" s="135">
        <v>2990462.3225999996</v>
      </c>
      <c r="K133" s="135">
        <f t="shared" si="4"/>
        <v>60396.985600000713</v>
      </c>
      <c r="L133" s="135">
        <v>0</v>
      </c>
    </row>
    <row r="134" spans="1:12" s="6" customFormat="1" ht="47.1" customHeight="1">
      <c r="A134" s="160">
        <v>132</v>
      </c>
      <c r="B134" s="154" t="s">
        <v>75</v>
      </c>
      <c r="C134" s="105" t="s">
        <v>1467</v>
      </c>
      <c r="D134" s="180" t="s">
        <v>247</v>
      </c>
      <c r="E134" s="202" t="s">
        <v>457</v>
      </c>
      <c r="F134" s="132" t="s">
        <v>200</v>
      </c>
      <c r="G134" s="134">
        <v>43259</v>
      </c>
      <c r="H134" s="134">
        <v>43917</v>
      </c>
      <c r="I134" s="135">
        <v>3416928.0767999999</v>
      </c>
      <c r="J134" s="135">
        <v>3336011.4366000001</v>
      </c>
      <c r="K134" s="135">
        <f t="shared" si="4"/>
        <v>80916.640199999791</v>
      </c>
      <c r="L134" s="135">
        <v>0</v>
      </c>
    </row>
    <row r="135" spans="1:12" s="6" customFormat="1" ht="47.1" customHeight="1">
      <c r="A135" s="160">
        <v>133</v>
      </c>
      <c r="B135" s="154" t="s">
        <v>75</v>
      </c>
      <c r="C135" s="105" t="s">
        <v>1467</v>
      </c>
      <c r="D135" s="180" t="s">
        <v>248</v>
      </c>
      <c r="E135" s="202" t="s">
        <v>198</v>
      </c>
      <c r="F135" s="132" t="s">
        <v>200</v>
      </c>
      <c r="G135" s="134">
        <v>43269</v>
      </c>
      <c r="H135" s="134">
        <v>44021</v>
      </c>
      <c r="I135" s="135">
        <v>5250000</v>
      </c>
      <c r="J135" s="135">
        <v>4318945.5152000003</v>
      </c>
      <c r="K135" s="135">
        <f t="shared" si="4"/>
        <v>931054.48479999974</v>
      </c>
      <c r="L135" s="135">
        <v>923442.03</v>
      </c>
    </row>
    <row r="136" spans="1:12" s="6" customFormat="1" ht="89.25" customHeight="1">
      <c r="A136" s="157">
        <v>134</v>
      </c>
      <c r="B136" s="154" t="s">
        <v>75</v>
      </c>
      <c r="C136" s="105" t="s">
        <v>1467</v>
      </c>
      <c r="D136" s="180" t="s">
        <v>249</v>
      </c>
      <c r="E136" s="202" t="s">
        <v>210</v>
      </c>
      <c r="F136" s="132" t="s">
        <v>200</v>
      </c>
      <c r="G136" s="134">
        <v>43347</v>
      </c>
      <c r="H136" s="134">
        <v>43946</v>
      </c>
      <c r="I136" s="135">
        <v>35388747.4256</v>
      </c>
      <c r="J136" s="135">
        <v>29417585.306600001</v>
      </c>
      <c r="K136" s="135">
        <f t="shared" si="4"/>
        <v>5971162.118999999</v>
      </c>
      <c r="L136" s="135">
        <v>1944688.57</v>
      </c>
    </row>
    <row r="137" spans="1:12" s="6" customFormat="1" ht="89.25" customHeight="1">
      <c r="A137" s="160">
        <v>135</v>
      </c>
      <c r="B137" s="154" t="s">
        <v>75</v>
      </c>
      <c r="C137" s="105" t="s">
        <v>1467</v>
      </c>
      <c r="D137" s="180" t="s">
        <v>250</v>
      </c>
      <c r="E137" s="202" t="s">
        <v>198</v>
      </c>
      <c r="F137" s="132" t="s">
        <v>201</v>
      </c>
      <c r="G137" s="134">
        <v>43357</v>
      </c>
      <c r="H137" s="134">
        <v>44019</v>
      </c>
      <c r="I137" s="135">
        <v>298894</v>
      </c>
      <c r="J137" s="135">
        <v>0</v>
      </c>
      <c r="K137" s="135">
        <f t="shared" si="4"/>
        <v>298894</v>
      </c>
      <c r="L137" s="135">
        <v>0</v>
      </c>
    </row>
    <row r="138" spans="1:12" s="6" customFormat="1" ht="47.1" customHeight="1">
      <c r="A138" s="160">
        <v>136</v>
      </c>
      <c r="B138" s="154" t="s">
        <v>75</v>
      </c>
      <c r="C138" s="105" t="s">
        <v>1467</v>
      </c>
      <c r="D138" s="180" t="s">
        <v>251</v>
      </c>
      <c r="E138" s="202" t="s">
        <v>210</v>
      </c>
      <c r="F138" s="132" t="s">
        <v>200</v>
      </c>
      <c r="G138" s="134">
        <v>43357</v>
      </c>
      <c r="H138" s="134">
        <v>44271</v>
      </c>
      <c r="I138" s="135">
        <v>16401941.2478</v>
      </c>
      <c r="J138" s="135">
        <v>13498566.791999999</v>
      </c>
      <c r="K138" s="135">
        <f t="shared" si="4"/>
        <v>2903374.4558000006</v>
      </c>
      <c r="L138" s="135">
        <v>1201069.01</v>
      </c>
    </row>
    <row r="139" spans="1:12" s="6" customFormat="1" ht="47.1" customHeight="1">
      <c r="A139" s="157">
        <v>137</v>
      </c>
      <c r="B139" s="154" t="s">
        <v>75</v>
      </c>
      <c r="C139" s="105" t="s">
        <v>1467</v>
      </c>
      <c r="D139" s="180" t="s">
        <v>252</v>
      </c>
      <c r="E139" s="202" t="s">
        <v>136</v>
      </c>
      <c r="F139" s="132" t="s">
        <v>200</v>
      </c>
      <c r="G139" s="134">
        <v>43326</v>
      </c>
      <c r="H139" s="134" t="s">
        <v>1417</v>
      </c>
      <c r="I139" s="135">
        <v>2586457.9653999996</v>
      </c>
      <c r="J139" s="135">
        <v>1508771.2187999999</v>
      </c>
      <c r="K139" s="135">
        <f t="shared" si="4"/>
        <v>1077686.7465999997</v>
      </c>
      <c r="L139" s="135">
        <v>573239.06999999995</v>
      </c>
    </row>
    <row r="140" spans="1:12" s="6" customFormat="1" ht="81.75" customHeight="1">
      <c r="A140" s="160">
        <v>138</v>
      </c>
      <c r="B140" s="154" t="s">
        <v>75</v>
      </c>
      <c r="C140" s="105" t="s">
        <v>1467</v>
      </c>
      <c r="D140" s="180" t="s">
        <v>253</v>
      </c>
      <c r="E140" s="202" t="s">
        <v>195</v>
      </c>
      <c r="F140" s="132" t="s">
        <v>200</v>
      </c>
      <c r="G140" s="134">
        <v>43327</v>
      </c>
      <c r="H140" s="134" t="s">
        <v>1417</v>
      </c>
      <c r="I140" s="135">
        <v>441792</v>
      </c>
      <c r="J140" s="135">
        <v>0</v>
      </c>
      <c r="K140" s="135">
        <f t="shared" si="4"/>
        <v>441792</v>
      </c>
      <c r="L140" s="135">
        <v>0</v>
      </c>
    </row>
    <row r="141" spans="1:12" s="6" customFormat="1" ht="47.1" customHeight="1">
      <c r="A141" s="160">
        <v>139</v>
      </c>
      <c r="B141" s="154" t="s">
        <v>75</v>
      </c>
      <c r="C141" s="105" t="s">
        <v>1467</v>
      </c>
      <c r="D141" s="180" t="s">
        <v>254</v>
      </c>
      <c r="E141" s="202" t="s">
        <v>151</v>
      </c>
      <c r="F141" s="132" t="s">
        <v>200</v>
      </c>
      <c r="G141" s="134">
        <v>43350</v>
      </c>
      <c r="H141" s="134">
        <v>44166</v>
      </c>
      <c r="I141" s="135">
        <v>1125665.1654000001</v>
      </c>
      <c r="J141" s="135">
        <v>755643.43599999999</v>
      </c>
      <c r="K141" s="135">
        <f t="shared" si="4"/>
        <v>370021.72940000007</v>
      </c>
      <c r="L141" s="135">
        <v>0</v>
      </c>
    </row>
    <row r="142" spans="1:12" s="6" customFormat="1" ht="47.1" customHeight="1">
      <c r="A142" s="157">
        <v>140</v>
      </c>
      <c r="B142" s="154" t="s">
        <v>75</v>
      </c>
      <c r="C142" s="105" t="s">
        <v>1467</v>
      </c>
      <c r="D142" s="180" t="s">
        <v>255</v>
      </c>
      <c r="E142" s="202" t="s">
        <v>198</v>
      </c>
      <c r="F142" s="132" t="s">
        <v>200</v>
      </c>
      <c r="G142" s="134">
        <v>43385</v>
      </c>
      <c r="H142" s="134">
        <v>44110</v>
      </c>
      <c r="I142" s="135">
        <v>2872906.3047999996</v>
      </c>
      <c r="J142" s="135">
        <v>1894910.5222</v>
      </c>
      <c r="K142" s="135">
        <f t="shared" si="4"/>
        <v>977995.78259999957</v>
      </c>
      <c r="L142" s="135">
        <v>0</v>
      </c>
    </row>
    <row r="143" spans="1:12" s="6" customFormat="1" ht="47.1" customHeight="1">
      <c r="A143" s="160">
        <v>141</v>
      </c>
      <c r="B143" s="154" t="s">
        <v>75</v>
      </c>
      <c r="C143" s="105" t="s">
        <v>1467</v>
      </c>
      <c r="D143" s="180" t="s">
        <v>256</v>
      </c>
      <c r="E143" s="202" t="s">
        <v>195</v>
      </c>
      <c r="F143" s="132" t="s">
        <v>201</v>
      </c>
      <c r="G143" s="134">
        <v>43448</v>
      </c>
      <c r="H143" s="134">
        <v>44113</v>
      </c>
      <c r="I143" s="135">
        <v>435302</v>
      </c>
      <c r="J143" s="135">
        <v>0</v>
      </c>
      <c r="K143" s="135">
        <f t="shared" si="4"/>
        <v>435302</v>
      </c>
      <c r="L143" s="135">
        <v>0</v>
      </c>
    </row>
    <row r="144" spans="1:12" s="6" customFormat="1" ht="47.1" customHeight="1">
      <c r="A144" s="160">
        <v>142</v>
      </c>
      <c r="B144" s="154" t="s">
        <v>75</v>
      </c>
      <c r="C144" s="105" t="s">
        <v>1467</v>
      </c>
      <c r="D144" s="180" t="s">
        <v>257</v>
      </c>
      <c r="E144" s="202" t="s">
        <v>210</v>
      </c>
      <c r="F144" s="132" t="s">
        <v>200</v>
      </c>
      <c r="G144" s="134">
        <v>43437</v>
      </c>
      <c r="H144" s="134">
        <v>43935</v>
      </c>
      <c r="I144" s="135">
        <v>11992322.182</v>
      </c>
      <c r="J144" s="135">
        <v>11837698.2388</v>
      </c>
      <c r="K144" s="135">
        <f t="shared" si="4"/>
        <v>154623.94319999963</v>
      </c>
      <c r="L144" s="135">
        <v>0</v>
      </c>
    </row>
    <row r="145" spans="1:12" s="6" customFormat="1" ht="47.1" customHeight="1">
      <c r="A145" s="157">
        <v>143</v>
      </c>
      <c r="B145" s="154" t="s">
        <v>75</v>
      </c>
      <c r="C145" s="105" t="s">
        <v>1467</v>
      </c>
      <c r="D145" s="180" t="s">
        <v>258</v>
      </c>
      <c r="E145" s="202" t="s">
        <v>210</v>
      </c>
      <c r="F145" s="132" t="s">
        <v>200</v>
      </c>
      <c r="G145" s="134">
        <v>43413</v>
      </c>
      <c r="H145" s="134">
        <v>44017</v>
      </c>
      <c r="I145" s="135">
        <v>17813798.739799999</v>
      </c>
      <c r="J145" s="135">
        <v>3205395.2588</v>
      </c>
      <c r="K145" s="135">
        <f t="shared" si="4"/>
        <v>14608403.480999999</v>
      </c>
      <c r="L145" s="135">
        <v>2920057.82</v>
      </c>
    </row>
    <row r="146" spans="1:12" s="6" customFormat="1" ht="47.1" customHeight="1">
      <c r="A146" s="160">
        <v>144</v>
      </c>
      <c r="B146" s="154" t="s">
        <v>75</v>
      </c>
      <c r="C146" s="105" t="s">
        <v>1467</v>
      </c>
      <c r="D146" s="180" t="s">
        <v>259</v>
      </c>
      <c r="E146" s="202" t="s">
        <v>78</v>
      </c>
      <c r="F146" s="132" t="s">
        <v>200</v>
      </c>
      <c r="G146" s="134">
        <v>43392</v>
      </c>
      <c r="H146" s="134">
        <v>43891</v>
      </c>
      <c r="I146" s="135">
        <v>4030859.6567999995</v>
      </c>
      <c r="J146" s="135">
        <v>3817462.4635999994</v>
      </c>
      <c r="K146" s="135">
        <f t="shared" si="4"/>
        <v>213397.1932000001</v>
      </c>
      <c r="L146" s="135">
        <v>0</v>
      </c>
    </row>
    <row r="147" spans="1:12" s="6" customFormat="1" ht="47.1" customHeight="1">
      <c r="A147" s="160">
        <v>145</v>
      </c>
      <c r="B147" s="154" t="s">
        <v>75</v>
      </c>
      <c r="C147" s="105" t="s">
        <v>1467</v>
      </c>
      <c r="D147" s="180" t="s">
        <v>260</v>
      </c>
      <c r="E147" s="202" t="s">
        <v>198</v>
      </c>
      <c r="F147" s="132" t="s">
        <v>200</v>
      </c>
      <c r="G147" s="134">
        <v>43375</v>
      </c>
      <c r="H147" s="134">
        <v>44040</v>
      </c>
      <c r="I147" s="135">
        <v>2158889.0245999997</v>
      </c>
      <c r="J147" s="135">
        <v>1878079.5157999997</v>
      </c>
      <c r="K147" s="135">
        <f t="shared" si="4"/>
        <v>280809.50879999995</v>
      </c>
      <c r="L147" s="135">
        <v>0</v>
      </c>
    </row>
    <row r="148" spans="1:12" s="6" customFormat="1" ht="69.75" customHeight="1">
      <c r="A148" s="157">
        <v>146</v>
      </c>
      <c r="B148" s="154" t="s">
        <v>75</v>
      </c>
      <c r="C148" s="105" t="s">
        <v>1467</v>
      </c>
      <c r="D148" s="180" t="s">
        <v>261</v>
      </c>
      <c r="E148" s="202" t="s">
        <v>164</v>
      </c>
      <c r="F148" s="132" t="s">
        <v>201</v>
      </c>
      <c r="G148" s="134">
        <v>43252</v>
      </c>
      <c r="H148" s="134">
        <v>44132</v>
      </c>
      <c r="I148" s="135">
        <v>165200</v>
      </c>
      <c r="J148" s="135">
        <v>0</v>
      </c>
      <c r="K148" s="135">
        <f t="shared" si="4"/>
        <v>165200</v>
      </c>
      <c r="L148" s="135">
        <v>0</v>
      </c>
    </row>
    <row r="149" spans="1:12" s="6" customFormat="1" ht="47.1" customHeight="1">
      <c r="A149" s="160">
        <v>147</v>
      </c>
      <c r="B149" s="154" t="s">
        <v>75</v>
      </c>
      <c r="C149" s="105" t="s">
        <v>1467</v>
      </c>
      <c r="D149" s="180" t="s">
        <v>262</v>
      </c>
      <c r="E149" s="202" t="s">
        <v>62</v>
      </c>
      <c r="F149" s="132" t="s">
        <v>200</v>
      </c>
      <c r="G149" s="134">
        <v>43529</v>
      </c>
      <c r="H149" s="134">
        <v>44078</v>
      </c>
      <c r="I149" s="135">
        <v>12958885.7644</v>
      </c>
      <c r="J149" s="135">
        <v>4551746.8915999997</v>
      </c>
      <c r="K149" s="135">
        <f t="shared" si="4"/>
        <v>8407138.8728</v>
      </c>
      <c r="L149" s="135">
        <v>710957.92</v>
      </c>
    </row>
    <row r="150" spans="1:12" s="6" customFormat="1" ht="47.1" customHeight="1">
      <c r="A150" s="160">
        <v>148</v>
      </c>
      <c r="B150" s="154" t="s">
        <v>75</v>
      </c>
      <c r="C150" s="105" t="s">
        <v>1467</v>
      </c>
      <c r="D150" s="180" t="s">
        <v>263</v>
      </c>
      <c r="E150" s="202" t="s">
        <v>12</v>
      </c>
      <c r="F150" s="132" t="s">
        <v>200</v>
      </c>
      <c r="G150" s="134">
        <v>43546</v>
      </c>
      <c r="H150" s="134">
        <v>43965</v>
      </c>
      <c r="I150" s="135">
        <v>12495585.562199999</v>
      </c>
      <c r="J150" s="135">
        <v>1123188.0622</v>
      </c>
      <c r="K150" s="135">
        <f t="shared" si="4"/>
        <v>11372397.499999998</v>
      </c>
      <c r="L150" s="135">
        <v>1812669.11</v>
      </c>
    </row>
    <row r="151" spans="1:12" s="6" customFormat="1" ht="47.1" customHeight="1">
      <c r="A151" s="157">
        <v>149</v>
      </c>
      <c r="B151" s="154" t="s">
        <v>75</v>
      </c>
      <c r="C151" s="105" t="s">
        <v>1467</v>
      </c>
      <c r="D151" s="180" t="s">
        <v>264</v>
      </c>
      <c r="E151" s="202" t="s">
        <v>195</v>
      </c>
      <c r="F151" s="132" t="s">
        <v>201</v>
      </c>
      <c r="G151" s="134">
        <v>43543</v>
      </c>
      <c r="H151" s="134">
        <v>44118</v>
      </c>
      <c r="I151" s="135">
        <v>159300</v>
      </c>
      <c r="J151" s="135">
        <v>0</v>
      </c>
      <c r="K151" s="135">
        <f t="shared" si="4"/>
        <v>159300</v>
      </c>
      <c r="L151" s="135">
        <v>0</v>
      </c>
    </row>
    <row r="152" spans="1:12" s="6" customFormat="1" ht="47.1" customHeight="1">
      <c r="A152" s="160">
        <v>150</v>
      </c>
      <c r="B152" s="154" t="s">
        <v>75</v>
      </c>
      <c r="C152" s="105" t="s">
        <v>1467</v>
      </c>
      <c r="D152" s="180" t="s">
        <v>265</v>
      </c>
      <c r="E152" s="202" t="s">
        <v>198</v>
      </c>
      <c r="F152" s="132" t="s">
        <v>201</v>
      </c>
      <c r="G152" s="134">
        <v>43507</v>
      </c>
      <c r="H152" s="134">
        <v>44122</v>
      </c>
      <c r="I152" s="135">
        <v>64900</v>
      </c>
      <c r="J152" s="135">
        <v>0</v>
      </c>
      <c r="K152" s="135">
        <f t="shared" si="4"/>
        <v>64900</v>
      </c>
      <c r="L152" s="135">
        <v>0</v>
      </c>
    </row>
    <row r="153" spans="1:12" s="6" customFormat="1" ht="47.1" customHeight="1">
      <c r="A153" s="160">
        <v>151</v>
      </c>
      <c r="B153" s="154" t="s">
        <v>75</v>
      </c>
      <c r="C153" s="105" t="s">
        <v>1467</v>
      </c>
      <c r="D153" s="180" t="s">
        <v>266</v>
      </c>
      <c r="E153" s="202" t="s">
        <v>84</v>
      </c>
      <c r="F153" s="132" t="s">
        <v>201</v>
      </c>
      <c r="G153" s="134">
        <v>43433</v>
      </c>
      <c r="H153" s="134">
        <v>43999</v>
      </c>
      <c r="I153" s="135">
        <v>81715</v>
      </c>
      <c r="J153" s="135">
        <v>0</v>
      </c>
      <c r="K153" s="135">
        <f t="shared" si="4"/>
        <v>81715</v>
      </c>
      <c r="L153" s="135">
        <v>0</v>
      </c>
    </row>
    <row r="154" spans="1:12" s="6" customFormat="1" ht="47.1" customHeight="1">
      <c r="A154" s="157">
        <v>152</v>
      </c>
      <c r="B154" s="154" t="s">
        <v>75</v>
      </c>
      <c r="C154" s="105" t="s">
        <v>1467</v>
      </c>
      <c r="D154" s="180" t="s">
        <v>900</v>
      </c>
      <c r="E154" s="202" t="s">
        <v>198</v>
      </c>
      <c r="F154" s="132" t="s">
        <v>201</v>
      </c>
      <c r="G154" s="134">
        <v>43581</v>
      </c>
      <c r="H154" s="134">
        <v>44305</v>
      </c>
      <c r="I154" s="135">
        <v>826177</v>
      </c>
      <c r="J154" s="135">
        <v>0</v>
      </c>
      <c r="K154" s="135">
        <f t="shared" si="4"/>
        <v>826177</v>
      </c>
      <c r="L154" s="135">
        <v>0</v>
      </c>
    </row>
    <row r="155" spans="1:12" s="6" customFormat="1" ht="47.1" customHeight="1">
      <c r="A155" s="160">
        <v>153</v>
      </c>
      <c r="B155" s="154" t="s">
        <v>75</v>
      </c>
      <c r="C155" s="105" t="s">
        <v>1467</v>
      </c>
      <c r="D155" s="180" t="s">
        <v>901</v>
      </c>
      <c r="E155" s="202" t="s">
        <v>14</v>
      </c>
      <c r="F155" s="132" t="s">
        <v>201</v>
      </c>
      <c r="G155" s="134">
        <v>43573</v>
      </c>
      <c r="H155" s="134">
        <v>43872</v>
      </c>
      <c r="I155" s="135">
        <v>663750</v>
      </c>
      <c r="J155" s="135">
        <v>0</v>
      </c>
      <c r="K155" s="135">
        <f t="shared" si="4"/>
        <v>663750</v>
      </c>
      <c r="L155" s="135">
        <v>0</v>
      </c>
    </row>
    <row r="156" spans="1:12" s="6" customFormat="1" ht="47.1" customHeight="1">
      <c r="A156" s="160">
        <v>154</v>
      </c>
      <c r="B156" s="154" t="s">
        <v>75</v>
      </c>
      <c r="C156" s="105" t="s">
        <v>1467</v>
      </c>
      <c r="D156" s="180" t="s">
        <v>902</v>
      </c>
      <c r="E156" s="202" t="s">
        <v>210</v>
      </c>
      <c r="F156" s="132" t="s">
        <v>200</v>
      </c>
      <c r="G156" s="134">
        <v>43605</v>
      </c>
      <c r="H156" s="134">
        <v>44269</v>
      </c>
      <c r="I156" s="135">
        <v>1713623.6827999998</v>
      </c>
      <c r="J156" s="135">
        <v>1470909.058</v>
      </c>
      <c r="K156" s="135">
        <f t="shared" si="4"/>
        <v>242714.62479999987</v>
      </c>
      <c r="L156" s="135">
        <v>227686.26</v>
      </c>
    </row>
    <row r="157" spans="1:12" s="6" customFormat="1" ht="47.1" customHeight="1">
      <c r="A157" s="157">
        <v>155</v>
      </c>
      <c r="B157" s="154" t="s">
        <v>75</v>
      </c>
      <c r="C157" s="105" t="s">
        <v>1467</v>
      </c>
      <c r="D157" s="180" t="s">
        <v>903</v>
      </c>
      <c r="E157" s="202" t="s">
        <v>198</v>
      </c>
      <c r="F157" s="132" t="s">
        <v>200</v>
      </c>
      <c r="G157" s="134">
        <v>43654</v>
      </c>
      <c r="H157" s="134">
        <v>44318</v>
      </c>
      <c r="I157" s="135">
        <v>5408641.2149999999</v>
      </c>
      <c r="J157" s="135">
        <v>4570598.2192000002</v>
      </c>
      <c r="K157" s="135">
        <f t="shared" si="4"/>
        <v>838042.99579999968</v>
      </c>
      <c r="L157" s="135">
        <v>0</v>
      </c>
    </row>
    <row r="158" spans="1:12" s="6" customFormat="1" ht="68.25" customHeight="1">
      <c r="A158" s="160">
        <v>156</v>
      </c>
      <c r="B158" s="154" t="s">
        <v>75</v>
      </c>
      <c r="C158" s="105" t="s">
        <v>1467</v>
      </c>
      <c r="D158" s="180" t="s">
        <v>904</v>
      </c>
      <c r="E158" s="202" t="s">
        <v>198</v>
      </c>
      <c r="F158" s="132" t="s">
        <v>201</v>
      </c>
      <c r="G158" s="134">
        <v>43770</v>
      </c>
      <c r="H158" s="134">
        <v>44195</v>
      </c>
      <c r="I158" s="135">
        <v>306800</v>
      </c>
      <c r="J158" s="135">
        <v>73275</v>
      </c>
      <c r="K158" s="135">
        <f t="shared" ref="K158:K164" si="5">I158-J158</f>
        <v>233525</v>
      </c>
      <c r="L158" s="135">
        <v>0</v>
      </c>
    </row>
    <row r="159" spans="1:12" s="6" customFormat="1" ht="68.25" customHeight="1">
      <c r="A159" s="160">
        <v>157</v>
      </c>
      <c r="B159" s="154" t="s">
        <v>75</v>
      </c>
      <c r="C159" s="105" t="s">
        <v>1467</v>
      </c>
      <c r="D159" s="180" t="s">
        <v>905</v>
      </c>
      <c r="E159" s="202" t="s">
        <v>236</v>
      </c>
      <c r="F159" s="132" t="s">
        <v>200</v>
      </c>
      <c r="G159" s="134">
        <v>43770</v>
      </c>
      <c r="H159" s="134">
        <v>44519</v>
      </c>
      <c r="I159" s="135">
        <v>11118010.060000001</v>
      </c>
      <c r="J159" s="135">
        <v>98429.28</v>
      </c>
      <c r="K159" s="135">
        <f t="shared" si="5"/>
        <v>11019580.780000001</v>
      </c>
      <c r="L159" s="135">
        <v>256646.86</v>
      </c>
    </row>
    <row r="160" spans="1:12" s="6" customFormat="1" ht="68.25" customHeight="1">
      <c r="A160" s="157">
        <v>158</v>
      </c>
      <c r="B160" s="154" t="s">
        <v>75</v>
      </c>
      <c r="C160" s="105" t="s">
        <v>1467</v>
      </c>
      <c r="D160" s="180" t="s">
        <v>906</v>
      </c>
      <c r="E160" s="202" t="s">
        <v>198</v>
      </c>
      <c r="F160" s="132" t="s">
        <v>200</v>
      </c>
      <c r="G160" s="134">
        <v>43699</v>
      </c>
      <c r="H160" s="134">
        <v>44105</v>
      </c>
      <c r="I160" s="135">
        <v>53100</v>
      </c>
      <c r="J160" s="135">
        <v>0</v>
      </c>
      <c r="K160" s="135">
        <f t="shared" si="5"/>
        <v>53100</v>
      </c>
      <c r="L160" s="135">
        <v>53100</v>
      </c>
    </row>
    <row r="161" spans="1:12" s="6" customFormat="1" ht="102" customHeight="1">
      <c r="A161" s="160">
        <v>159</v>
      </c>
      <c r="B161" s="154" t="s">
        <v>75</v>
      </c>
      <c r="C161" s="105" t="s">
        <v>1467</v>
      </c>
      <c r="D161" s="180" t="s">
        <v>907</v>
      </c>
      <c r="E161" s="202" t="s">
        <v>908</v>
      </c>
      <c r="F161" s="132" t="s">
        <v>201</v>
      </c>
      <c r="G161" s="134">
        <v>43745</v>
      </c>
      <c r="H161" s="134">
        <v>44170</v>
      </c>
      <c r="I161" s="135">
        <v>83780</v>
      </c>
      <c r="J161" s="135">
        <v>0</v>
      </c>
      <c r="K161" s="135">
        <f t="shared" si="5"/>
        <v>83780</v>
      </c>
      <c r="L161" s="135">
        <v>0</v>
      </c>
    </row>
    <row r="162" spans="1:12" s="6" customFormat="1" ht="47.1" customHeight="1">
      <c r="A162" s="160">
        <v>160</v>
      </c>
      <c r="B162" s="154" t="s">
        <v>75</v>
      </c>
      <c r="C162" s="105" t="s">
        <v>1467</v>
      </c>
      <c r="D162" s="180" t="s">
        <v>909</v>
      </c>
      <c r="E162" s="202" t="s">
        <v>83</v>
      </c>
      <c r="F162" s="132" t="s">
        <v>200</v>
      </c>
      <c r="G162" s="134">
        <v>43724</v>
      </c>
      <c r="H162" s="134">
        <v>44150</v>
      </c>
      <c r="I162" s="135">
        <v>259600</v>
      </c>
      <c r="J162" s="135">
        <v>0</v>
      </c>
      <c r="K162" s="135">
        <f t="shared" si="5"/>
        <v>259600</v>
      </c>
      <c r="L162" s="135">
        <v>259600</v>
      </c>
    </row>
    <row r="163" spans="1:12" s="6" customFormat="1" ht="47.1" customHeight="1">
      <c r="A163" s="157">
        <v>161</v>
      </c>
      <c r="B163" s="154" t="s">
        <v>75</v>
      </c>
      <c r="C163" s="105" t="s">
        <v>1467</v>
      </c>
      <c r="D163" s="180" t="s">
        <v>910</v>
      </c>
      <c r="E163" s="202" t="s">
        <v>136</v>
      </c>
      <c r="F163" s="132" t="s">
        <v>200</v>
      </c>
      <c r="G163" s="134">
        <v>43724</v>
      </c>
      <c r="H163" s="134">
        <v>44150</v>
      </c>
      <c r="I163" s="135">
        <v>142360.99</v>
      </c>
      <c r="J163" s="135">
        <v>0</v>
      </c>
      <c r="K163" s="135">
        <f t="shared" si="5"/>
        <v>142360.99</v>
      </c>
      <c r="L163" s="135">
        <v>138255.79999999999</v>
      </c>
    </row>
    <row r="164" spans="1:12" s="6" customFormat="1" ht="47.1" customHeight="1">
      <c r="A164" s="160">
        <v>162</v>
      </c>
      <c r="B164" s="154" t="s">
        <v>75</v>
      </c>
      <c r="C164" s="105" t="s">
        <v>1467</v>
      </c>
      <c r="D164" s="180" t="s">
        <v>911</v>
      </c>
      <c r="E164" s="202" t="s">
        <v>198</v>
      </c>
      <c r="F164" s="132" t="s">
        <v>200</v>
      </c>
      <c r="G164" s="134">
        <v>43873</v>
      </c>
      <c r="H164" s="134">
        <v>44151</v>
      </c>
      <c r="I164" s="135">
        <v>63487746.794999994</v>
      </c>
      <c r="J164" s="135">
        <v>0</v>
      </c>
      <c r="K164" s="135">
        <f t="shared" si="5"/>
        <v>63487746.794999994</v>
      </c>
      <c r="L164" s="135">
        <v>0</v>
      </c>
    </row>
    <row r="165" spans="1:12" s="6" customFormat="1" ht="47.1" customHeight="1">
      <c r="A165" s="160">
        <v>163</v>
      </c>
      <c r="B165" s="154" t="s">
        <v>75</v>
      </c>
      <c r="C165" s="105" t="s">
        <v>90</v>
      </c>
      <c r="D165" s="181" t="s">
        <v>77</v>
      </c>
      <c r="E165" s="203" t="s">
        <v>78</v>
      </c>
      <c r="F165" s="15" t="s">
        <v>75</v>
      </c>
      <c r="G165" s="236">
        <v>42205</v>
      </c>
      <c r="H165" s="236">
        <v>43680</v>
      </c>
      <c r="I165" s="104">
        <v>487694</v>
      </c>
      <c r="J165" s="34">
        <v>219462.3</v>
      </c>
      <c r="K165" s="35">
        <v>268231.7</v>
      </c>
      <c r="L165" s="34" t="s">
        <v>912</v>
      </c>
    </row>
    <row r="166" spans="1:12" s="6" customFormat="1" ht="47.1" customHeight="1">
      <c r="A166" s="157">
        <v>164</v>
      </c>
      <c r="B166" s="154" t="s">
        <v>75</v>
      </c>
      <c r="C166" s="105" t="s">
        <v>90</v>
      </c>
      <c r="D166" s="181" t="s">
        <v>81</v>
      </c>
      <c r="E166" s="203" t="s">
        <v>913</v>
      </c>
      <c r="F166" s="15" t="s">
        <v>75</v>
      </c>
      <c r="G166" s="236">
        <v>43630</v>
      </c>
      <c r="H166" s="236">
        <v>44030</v>
      </c>
      <c r="I166" s="104">
        <v>38144551.100000001</v>
      </c>
      <c r="J166" s="34">
        <v>34067578.090000004</v>
      </c>
      <c r="K166" s="35">
        <v>4076973.0099999979</v>
      </c>
      <c r="L166" s="34" t="s">
        <v>912</v>
      </c>
    </row>
    <row r="167" spans="1:12" s="6" customFormat="1" ht="47.1" customHeight="1">
      <c r="A167" s="160">
        <v>165</v>
      </c>
      <c r="B167" s="154" t="s">
        <v>75</v>
      </c>
      <c r="C167" s="105" t="s">
        <v>90</v>
      </c>
      <c r="D167" s="181" t="s">
        <v>87</v>
      </c>
      <c r="E167" s="203" t="s">
        <v>914</v>
      </c>
      <c r="F167" s="15" t="s">
        <v>75</v>
      </c>
      <c r="G167" s="236">
        <v>43094</v>
      </c>
      <c r="H167" s="236">
        <v>43981</v>
      </c>
      <c r="I167" s="104">
        <v>29056961.300000001</v>
      </c>
      <c r="J167" s="34">
        <v>10811780.35</v>
      </c>
      <c r="K167" s="35">
        <f>I167-J167</f>
        <v>18245180.950000003</v>
      </c>
      <c r="L167" s="34" t="s">
        <v>912</v>
      </c>
    </row>
    <row r="168" spans="1:12" s="6" customFormat="1" ht="47.1" customHeight="1">
      <c r="A168" s="160">
        <v>166</v>
      </c>
      <c r="B168" s="154" t="s">
        <v>75</v>
      </c>
      <c r="C168" s="105" t="s">
        <v>90</v>
      </c>
      <c r="D168" s="181" t="s">
        <v>915</v>
      </c>
      <c r="E168" s="203" t="s">
        <v>916</v>
      </c>
      <c r="F168" s="15" t="s">
        <v>75</v>
      </c>
      <c r="G168" s="236">
        <v>42811</v>
      </c>
      <c r="H168" s="236">
        <v>44075</v>
      </c>
      <c r="I168" s="104">
        <v>58057205.740000002</v>
      </c>
      <c r="J168" s="34">
        <v>44431123.25</v>
      </c>
      <c r="K168" s="35">
        <v>13626082.490000002</v>
      </c>
      <c r="L168" s="34" t="s">
        <v>912</v>
      </c>
    </row>
    <row r="169" spans="1:12" s="6" customFormat="1" ht="47.1" customHeight="1">
      <c r="A169" s="157">
        <v>167</v>
      </c>
      <c r="B169" s="154" t="s">
        <v>75</v>
      </c>
      <c r="C169" s="105" t="s">
        <v>90</v>
      </c>
      <c r="D169" s="181" t="s">
        <v>917</v>
      </c>
      <c r="E169" s="203" t="s">
        <v>125</v>
      </c>
      <c r="F169" s="15" t="s">
        <v>75</v>
      </c>
      <c r="G169" s="236">
        <v>43822</v>
      </c>
      <c r="H169" s="236">
        <v>43910</v>
      </c>
      <c r="I169" s="104">
        <v>619969.77</v>
      </c>
      <c r="J169" s="104">
        <v>0</v>
      </c>
      <c r="K169" s="35">
        <v>619969.77</v>
      </c>
      <c r="L169" s="34" t="s">
        <v>912</v>
      </c>
    </row>
    <row r="170" spans="1:12" s="6" customFormat="1" ht="47.1" customHeight="1">
      <c r="A170" s="160">
        <v>168</v>
      </c>
      <c r="B170" s="154" t="s">
        <v>75</v>
      </c>
      <c r="C170" s="105" t="s">
        <v>90</v>
      </c>
      <c r="D170" s="181" t="s">
        <v>918</v>
      </c>
      <c r="E170" s="203" t="s">
        <v>12</v>
      </c>
      <c r="F170" s="15" t="s">
        <v>75</v>
      </c>
      <c r="G170" s="236">
        <v>43831</v>
      </c>
      <c r="H170" s="236">
        <v>44196</v>
      </c>
      <c r="I170" s="104">
        <v>3500000</v>
      </c>
      <c r="J170" s="34">
        <v>0</v>
      </c>
      <c r="K170" s="35">
        <v>3500000</v>
      </c>
      <c r="L170" s="34" t="s">
        <v>912</v>
      </c>
    </row>
    <row r="171" spans="1:12" s="6" customFormat="1" ht="47.1" customHeight="1">
      <c r="A171" s="160">
        <v>169</v>
      </c>
      <c r="B171" s="154" t="s">
        <v>75</v>
      </c>
      <c r="C171" s="105" t="s">
        <v>90</v>
      </c>
      <c r="D171" s="181" t="s">
        <v>919</v>
      </c>
      <c r="E171" s="203" t="s">
        <v>164</v>
      </c>
      <c r="F171" s="15" t="s">
        <v>75</v>
      </c>
      <c r="G171" s="236">
        <v>43831</v>
      </c>
      <c r="H171" s="236">
        <v>44196</v>
      </c>
      <c r="I171" s="104">
        <v>1300000</v>
      </c>
      <c r="J171" s="34">
        <v>0</v>
      </c>
      <c r="K171" s="35">
        <f>1300000*1.18</f>
        <v>1534000</v>
      </c>
      <c r="L171" s="34" t="s">
        <v>912</v>
      </c>
    </row>
    <row r="172" spans="1:12" s="6" customFormat="1" ht="47.1" customHeight="1">
      <c r="A172" s="157">
        <v>170</v>
      </c>
      <c r="B172" s="154" t="s">
        <v>75</v>
      </c>
      <c r="C172" s="105" t="s">
        <v>90</v>
      </c>
      <c r="D172" s="181" t="s">
        <v>920</v>
      </c>
      <c r="E172" s="203" t="s">
        <v>320</v>
      </c>
      <c r="F172" s="15" t="s">
        <v>75</v>
      </c>
      <c r="G172" s="236">
        <v>43831</v>
      </c>
      <c r="H172" s="236">
        <v>44196</v>
      </c>
      <c r="I172" s="104">
        <v>2515000</v>
      </c>
      <c r="J172" s="34">
        <v>0</v>
      </c>
      <c r="K172" s="35">
        <v>2515000</v>
      </c>
      <c r="L172" s="34" t="s">
        <v>912</v>
      </c>
    </row>
    <row r="173" spans="1:12" s="6" customFormat="1" ht="47.1" customHeight="1">
      <c r="A173" s="160">
        <v>171</v>
      </c>
      <c r="B173" s="154" t="s">
        <v>75</v>
      </c>
      <c r="C173" s="105" t="s">
        <v>90</v>
      </c>
      <c r="D173" s="181" t="s">
        <v>921</v>
      </c>
      <c r="E173" s="203" t="s">
        <v>84</v>
      </c>
      <c r="F173" s="15" t="s">
        <v>75</v>
      </c>
      <c r="G173" s="236">
        <v>43831</v>
      </c>
      <c r="H173" s="236">
        <v>44196</v>
      </c>
      <c r="I173" s="104">
        <v>1490000</v>
      </c>
      <c r="J173" s="34">
        <v>0</v>
      </c>
      <c r="K173" s="35">
        <v>1490000</v>
      </c>
      <c r="L173" s="34" t="s">
        <v>912</v>
      </c>
    </row>
    <row r="174" spans="1:12" s="6" customFormat="1" ht="47.1" customHeight="1">
      <c r="A174" s="160">
        <v>172</v>
      </c>
      <c r="B174" s="154" t="s">
        <v>75</v>
      </c>
      <c r="C174" s="105" t="s">
        <v>90</v>
      </c>
      <c r="D174" s="181" t="s">
        <v>922</v>
      </c>
      <c r="E174" s="203" t="s">
        <v>84</v>
      </c>
      <c r="F174" s="15" t="s">
        <v>75</v>
      </c>
      <c r="G174" s="236">
        <v>43831</v>
      </c>
      <c r="H174" s="236">
        <v>44196</v>
      </c>
      <c r="I174" s="104">
        <v>4505000</v>
      </c>
      <c r="J174" s="34">
        <v>0</v>
      </c>
      <c r="K174" s="35">
        <v>4505000</v>
      </c>
      <c r="L174" s="34" t="s">
        <v>912</v>
      </c>
    </row>
    <row r="175" spans="1:12" s="6" customFormat="1" ht="47.1" customHeight="1">
      <c r="A175" s="157">
        <v>173</v>
      </c>
      <c r="B175" s="154" t="s">
        <v>75</v>
      </c>
      <c r="C175" s="105" t="s">
        <v>90</v>
      </c>
      <c r="D175" s="181" t="s">
        <v>923</v>
      </c>
      <c r="E175" s="203" t="s">
        <v>924</v>
      </c>
      <c r="F175" s="15" t="s">
        <v>75</v>
      </c>
      <c r="G175" s="236">
        <v>43831</v>
      </c>
      <c r="H175" s="236">
        <v>44196</v>
      </c>
      <c r="I175" s="104">
        <v>5000000</v>
      </c>
      <c r="J175" s="34">
        <v>0</v>
      </c>
      <c r="K175" s="35">
        <v>4653920</v>
      </c>
      <c r="L175" s="34" t="s">
        <v>912</v>
      </c>
    </row>
    <row r="176" spans="1:12" s="6" customFormat="1" ht="47.1" customHeight="1">
      <c r="A176" s="160">
        <v>174</v>
      </c>
      <c r="B176" s="154" t="s">
        <v>75</v>
      </c>
      <c r="C176" s="105" t="s">
        <v>90</v>
      </c>
      <c r="D176" s="176" t="s">
        <v>925</v>
      </c>
      <c r="E176" s="142" t="s">
        <v>925</v>
      </c>
      <c r="F176" s="15" t="s">
        <v>926</v>
      </c>
      <c r="G176" s="80">
        <v>2017</v>
      </c>
      <c r="H176" s="80">
        <v>2021</v>
      </c>
      <c r="I176" s="34">
        <v>100000000</v>
      </c>
      <c r="J176" s="34">
        <v>0</v>
      </c>
      <c r="K176" s="34">
        <v>10200000</v>
      </c>
      <c r="L176" s="34" t="s">
        <v>459</v>
      </c>
    </row>
    <row r="177" spans="1:12" s="6" customFormat="1" ht="47.1" customHeight="1">
      <c r="A177" s="160">
        <v>175</v>
      </c>
      <c r="B177" s="154" t="s">
        <v>75</v>
      </c>
      <c r="C177" s="105" t="s">
        <v>90</v>
      </c>
      <c r="D177" s="176" t="s">
        <v>927</v>
      </c>
      <c r="E177" s="142" t="s">
        <v>927</v>
      </c>
      <c r="F177" s="15" t="s">
        <v>926</v>
      </c>
      <c r="G177" s="80">
        <v>2019</v>
      </c>
      <c r="H177" s="80">
        <v>2022</v>
      </c>
      <c r="I177" s="34">
        <v>102000000</v>
      </c>
      <c r="J177" s="34">
        <v>0</v>
      </c>
      <c r="K177" s="34">
        <v>9000000</v>
      </c>
      <c r="L177" s="34" t="s">
        <v>459</v>
      </c>
    </row>
    <row r="178" spans="1:12" s="6" customFormat="1" ht="47.1" customHeight="1">
      <c r="A178" s="157">
        <v>176</v>
      </c>
      <c r="B178" s="154" t="s">
        <v>75</v>
      </c>
      <c r="C178" s="105" t="s">
        <v>90</v>
      </c>
      <c r="D178" s="176" t="s">
        <v>928</v>
      </c>
      <c r="E178" s="142" t="s">
        <v>928</v>
      </c>
      <c r="F178" s="15" t="s">
        <v>926</v>
      </c>
      <c r="G178" s="80">
        <v>2019</v>
      </c>
      <c r="H178" s="80">
        <v>2022</v>
      </c>
      <c r="I178" s="34">
        <v>102000000</v>
      </c>
      <c r="J178" s="34">
        <v>0</v>
      </c>
      <c r="K178" s="34">
        <v>7000000</v>
      </c>
      <c r="L178" s="34" t="s">
        <v>459</v>
      </c>
    </row>
    <row r="179" spans="1:12" s="6" customFormat="1" ht="47.1" customHeight="1">
      <c r="A179" s="160">
        <v>177</v>
      </c>
      <c r="B179" s="154" t="s">
        <v>75</v>
      </c>
      <c r="C179" s="105" t="s">
        <v>90</v>
      </c>
      <c r="D179" s="176" t="s">
        <v>929</v>
      </c>
      <c r="E179" s="142" t="s">
        <v>929</v>
      </c>
      <c r="F179" s="15" t="s">
        <v>926</v>
      </c>
      <c r="G179" s="80">
        <v>2017</v>
      </c>
      <c r="H179" s="80">
        <v>2022</v>
      </c>
      <c r="I179" s="34">
        <v>280000000</v>
      </c>
      <c r="J179" s="34">
        <v>0</v>
      </c>
      <c r="K179" s="34">
        <v>7000000</v>
      </c>
      <c r="L179" s="34" t="s">
        <v>459</v>
      </c>
    </row>
    <row r="180" spans="1:12" s="6" customFormat="1" ht="47.1" customHeight="1">
      <c r="A180" s="160">
        <v>178</v>
      </c>
      <c r="B180" s="154" t="s">
        <v>75</v>
      </c>
      <c r="C180" s="105" t="s">
        <v>90</v>
      </c>
      <c r="D180" s="176" t="s">
        <v>930</v>
      </c>
      <c r="E180" s="142" t="s">
        <v>930</v>
      </c>
      <c r="F180" s="15" t="s">
        <v>926</v>
      </c>
      <c r="G180" s="80">
        <v>2013</v>
      </c>
      <c r="H180" s="80">
        <v>2022</v>
      </c>
      <c r="I180" s="34">
        <v>245000000</v>
      </c>
      <c r="J180" s="34">
        <v>0</v>
      </c>
      <c r="K180" s="34">
        <v>10000000</v>
      </c>
      <c r="L180" s="34" t="s">
        <v>459</v>
      </c>
    </row>
    <row r="181" spans="1:12" s="6" customFormat="1" ht="47.1" customHeight="1">
      <c r="A181" s="157">
        <v>179</v>
      </c>
      <c r="B181" s="154" t="s">
        <v>75</v>
      </c>
      <c r="C181" s="105" t="s">
        <v>90</v>
      </c>
      <c r="D181" s="176" t="s">
        <v>931</v>
      </c>
      <c r="E181" s="142" t="s">
        <v>931</v>
      </c>
      <c r="F181" s="15" t="s">
        <v>926</v>
      </c>
      <c r="G181" s="80">
        <v>2018</v>
      </c>
      <c r="H181" s="80">
        <v>2021</v>
      </c>
      <c r="I181" s="34">
        <v>52500000</v>
      </c>
      <c r="J181" s="34">
        <v>0</v>
      </c>
      <c r="K181" s="34">
        <v>6000000</v>
      </c>
      <c r="L181" s="34" t="s">
        <v>459</v>
      </c>
    </row>
    <row r="182" spans="1:12" s="11" customFormat="1" ht="47.1" customHeight="1">
      <c r="A182" s="160">
        <v>180</v>
      </c>
      <c r="B182" s="155" t="s">
        <v>94</v>
      </c>
      <c r="C182" s="105" t="s">
        <v>698</v>
      </c>
      <c r="D182" s="176" t="s">
        <v>800</v>
      </c>
      <c r="E182" s="142" t="s">
        <v>801</v>
      </c>
      <c r="F182" s="15" t="s">
        <v>800</v>
      </c>
      <c r="G182" s="33">
        <v>43831</v>
      </c>
      <c r="H182" s="33">
        <v>44196</v>
      </c>
      <c r="I182" s="137">
        <v>9827000</v>
      </c>
      <c r="J182" s="138">
        <v>216602.82</v>
      </c>
      <c r="K182" s="137">
        <v>9827000</v>
      </c>
      <c r="L182" s="138"/>
    </row>
    <row r="183" spans="1:12" s="11" customFormat="1" ht="47.1" customHeight="1">
      <c r="A183" s="160">
        <v>181</v>
      </c>
      <c r="B183" s="155" t="s">
        <v>94</v>
      </c>
      <c r="C183" s="105" t="s">
        <v>698</v>
      </c>
      <c r="D183" s="177" t="s">
        <v>802</v>
      </c>
      <c r="E183" s="142" t="s">
        <v>801</v>
      </c>
      <c r="F183" s="16" t="s">
        <v>802</v>
      </c>
      <c r="G183" s="23">
        <v>43831</v>
      </c>
      <c r="H183" s="23">
        <v>44196</v>
      </c>
      <c r="I183" s="139">
        <v>270000</v>
      </c>
      <c r="J183" s="43">
        <v>0</v>
      </c>
      <c r="K183" s="139">
        <v>270000</v>
      </c>
      <c r="L183" s="139"/>
    </row>
    <row r="184" spans="1:12" s="6" customFormat="1" ht="47.1" customHeight="1">
      <c r="A184" s="157">
        <v>182</v>
      </c>
      <c r="B184" s="154" t="s">
        <v>75</v>
      </c>
      <c r="C184" s="105" t="s">
        <v>186</v>
      </c>
      <c r="D184" s="182" t="s">
        <v>187</v>
      </c>
      <c r="E184" s="204" t="s">
        <v>105</v>
      </c>
      <c r="F184" s="140" t="s">
        <v>932</v>
      </c>
      <c r="G184" s="140">
        <v>2017</v>
      </c>
      <c r="H184" s="140">
        <v>2020</v>
      </c>
      <c r="I184" s="58">
        <v>4704000</v>
      </c>
      <c r="J184" s="90">
        <v>1200617</v>
      </c>
      <c r="K184" s="58">
        <v>3503383</v>
      </c>
      <c r="L184" s="141"/>
    </row>
    <row r="185" spans="1:12" s="6" customFormat="1" ht="47.1" customHeight="1">
      <c r="A185" s="160">
        <v>183</v>
      </c>
      <c r="B185" s="154" t="s">
        <v>75</v>
      </c>
      <c r="C185" s="105" t="s">
        <v>186</v>
      </c>
      <c r="D185" s="182" t="s">
        <v>188</v>
      </c>
      <c r="E185" s="204" t="s">
        <v>14</v>
      </c>
      <c r="F185" s="140" t="s">
        <v>932</v>
      </c>
      <c r="G185" s="140">
        <v>2017</v>
      </c>
      <c r="H185" s="140">
        <v>2020</v>
      </c>
      <c r="I185" s="58">
        <v>4821600</v>
      </c>
      <c r="J185" s="90">
        <v>4230637</v>
      </c>
      <c r="K185" s="58">
        <v>590963</v>
      </c>
      <c r="L185" s="143"/>
    </row>
    <row r="186" spans="1:12" s="6" customFormat="1" ht="47.1" customHeight="1">
      <c r="A186" s="160">
        <v>184</v>
      </c>
      <c r="B186" s="154" t="s">
        <v>75</v>
      </c>
      <c r="C186" s="105" t="s">
        <v>186</v>
      </c>
      <c r="D186" s="182" t="s">
        <v>189</v>
      </c>
      <c r="E186" s="204" t="s">
        <v>145</v>
      </c>
      <c r="F186" s="140" t="s">
        <v>932</v>
      </c>
      <c r="G186" s="140">
        <v>2017</v>
      </c>
      <c r="H186" s="140">
        <v>2020</v>
      </c>
      <c r="I186" s="58">
        <v>3867289.9999999995</v>
      </c>
      <c r="J186" s="90">
        <v>3430029</v>
      </c>
      <c r="K186" s="58">
        <v>437260.99999999953</v>
      </c>
      <c r="L186" s="143"/>
    </row>
    <row r="187" spans="1:12" s="6" customFormat="1" ht="47.1" customHeight="1">
      <c r="A187" s="157">
        <v>185</v>
      </c>
      <c r="B187" s="154" t="s">
        <v>75</v>
      </c>
      <c r="C187" s="105" t="s">
        <v>186</v>
      </c>
      <c r="D187" s="182" t="s">
        <v>933</v>
      </c>
      <c r="E187" s="204" t="s">
        <v>128</v>
      </c>
      <c r="F187" s="140" t="s">
        <v>934</v>
      </c>
      <c r="G187" s="140">
        <v>2014</v>
      </c>
      <c r="H187" s="140">
        <v>2020</v>
      </c>
      <c r="I187" s="58">
        <v>7779080.3999999994</v>
      </c>
      <c r="J187" s="90">
        <v>4784535</v>
      </c>
      <c r="K187" s="58">
        <v>2994545.3999999994</v>
      </c>
      <c r="L187" s="143"/>
    </row>
    <row r="188" spans="1:12" s="6" customFormat="1" ht="47.1" customHeight="1">
      <c r="A188" s="160">
        <v>186</v>
      </c>
      <c r="B188" s="154" t="s">
        <v>75</v>
      </c>
      <c r="C188" s="105" t="s">
        <v>186</v>
      </c>
      <c r="D188" s="182" t="s">
        <v>935</v>
      </c>
      <c r="E188" s="204" t="s">
        <v>190</v>
      </c>
      <c r="F188" s="140" t="s">
        <v>936</v>
      </c>
      <c r="G188" s="140">
        <v>2014</v>
      </c>
      <c r="H188" s="140">
        <v>2020</v>
      </c>
      <c r="I188" s="58">
        <v>13120800</v>
      </c>
      <c r="J188" s="90">
        <v>5415142</v>
      </c>
      <c r="K188" s="58">
        <v>7705658</v>
      </c>
      <c r="L188" s="143"/>
    </row>
    <row r="189" spans="1:12" s="6" customFormat="1" ht="47.1" customHeight="1">
      <c r="A189" s="160">
        <v>187</v>
      </c>
      <c r="B189" s="154" t="s">
        <v>75</v>
      </c>
      <c r="C189" s="105" t="s">
        <v>186</v>
      </c>
      <c r="D189" s="182" t="s">
        <v>937</v>
      </c>
      <c r="E189" s="204" t="s">
        <v>15</v>
      </c>
      <c r="F189" s="140" t="s">
        <v>938</v>
      </c>
      <c r="G189" s="140">
        <v>2014</v>
      </c>
      <c r="H189" s="140">
        <v>2021</v>
      </c>
      <c r="I189" s="58">
        <v>9103500</v>
      </c>
      <c r="J189" s="90">
        <v>0</v>
      </c>
      <c r="K189" s="58">
        <v>2000</v>
      </c>
      <c r="L189" s="143"/>
    </row>
    <row r="190" spans="1:12" s="6" customFormat="1" ht="47.1" customHeight="1">
      <c r="A190" s="157">
        <v>188</v>
      </c>
      <c r="B190" s="154" t="s">
        <v>75</v>
      </c>
      <c r="C190" s="105" t="s">
        <v>186</v>
      </c>
      <c r="D190" s="182" t="s">
        <v>939</v>
      </c>
      <c r="E190" s="204" t="s">
        <v>62</v>
      </c>
      <c r="F190" s="140" t="s">
        <v>940</v>
      </c>
      <c r="G190" s="140">
        <v>2014</v>
      </c>
      <c r="H190" s="140">
        <v>2021</v>
      </c>
      <c r="I190" s="58">
        <v>13727700</v>
      </c>
      <c r="J190" s="90">
        <v>0</v>
      </c>
      <c r="K190" s="58">
        <v>1500000</v>
      </c>
      <c r="L190" s="143"/>
    </row>
    <row r="191" spans="1:12" s="6" customFormat="1" ht="47.1" customHeight="1">
      <c r="A191" s="160">
        <v>189</v>
      </c>
      <c r="B191" s="154" t="s">
        <v>75</v>
      </c>
      <c r="C191" s="105" t="s">
        <v>186</v>
      </c>
      <c r="D191" s="182" t="s">
        <v>941</v>
      </c>
      <c r="E191" s="204" t="s">
        <v>191</v>
      </c>
      <c r="F191" s="140" t="s">
        <v>942</v>
      </c>
      <c r="G191" s="140">
        <v>2014</v>
      </c>
      <c r="H191" s="140">
        <v>2021</v>
      </c>
      <c r="I191" s="58">
        <v>10710000</v>
      </c>
      <c r="J191" s="90">
        <v>0</v>
      </c>
      <c r="K191" s="58">
        <v>1500000</v>
      </c>
      <c r="L191" s="143"/>
    </row>
    <row r="192" spans="1:12" s="6" customFormat="1" ht="47.1" customHeight="1">
      <c r="A192" s="160">
        <v>190</v>
      </c>
      <c r="B192" s="154" t="s">
        <v>75</v>
      </c>
      <c r="C192" s="105" t="s">
        <v>186</v>
      </c>
      <c r="D192" s="182" t="s">
        <v>943</v>
      </c>
      <c r="E192" s="204" t="s">
        <v>180</v>
      </c>
      <c r="F192" s="140" t="s">
        <v>944</v>
      </c>
      <c r="G192" s="140">
        <v>2014</v>
      </c>
      <c r="H192" s="140">
        <v>2021</v>
      </c>
      <c r="I192" s="58">
        <v>9103500</v>
      </c>
      <c r="J192" s="90">
        <v>0</v>
      </c>
      <c r="K192" s="58">
        <v>2000</v>
      </c>
      <c r="L192" s="143"/>
    </row>
    <row r="193" spans="1:12" s="6" customFormat="1" ht="47.1" customHeight="1">
      <c r="A193" s="157">
        <v>191</v>
      </c>
      <c r="B193" s="154" t="s">
        <v>75</v>
      </c>
      <c r="C193" s="105" t="s">
        <v>186</v>
      </c>
      <c r="D193" s="182" t="s">
        <v>192</v>
      </c>
      <c r="E193" s="204" t="s">
        <v>128</v>
      </c>
      <c r="F193" s="140" t="s">
        <v>945</v>
      </c>
      <c r="G193" s="140">
        <v>2014</v>
      </c>
      <c r="H193" s="140">
        <v>2020</v>
      </c>
      <c r="I193" s="58">
        <v>5926918.1999999993</v>
      </c>
      <c r="J193" s="90">
        <v>3645345</v>
      </c>
      <c r="K193" s="58">
        <v>2281573.1999999993</v>
      </c>
      <c r="L193" s="143"/>
    </row>
    <row r="194" spans="1:12" s="6" customFormat="1" ht="47.1" customHeight="1">
      <c r="A194" s="160">
        <v>192</v>
      </c>
      <c r="B194" s="154" t="s">
        <v>75</v>
      </c>
      <c r="C194" s="105" t="s">
        <v>186</v>
      </c>
      <c r="D194" s="182" t="s">
        <v>193</v>
      </c>
      <c r="E194" s="204" t="s">
        <v>92</v>
      </c>
      <c r="F194" s="140" t="s">
        <v>944</v>
      </c>
      <c r="G194" s="140">
        <v>2016</v>
      </c>
      <c r="H194" s="140">
        <v>2021</v>
      </c>
      <c r="I194" s="58">
        <v>9103500</v>
      </c>
      <c r="J194" s="90">
        <v>0</v>
      </c>
      <c r="K194" s="58">
        <v>2000</v>
      </c>
      <c r="L194" s="143"/>
    </row>
    <row r="195" spans="1:12" s="6" customFormat="1" ht="47.1" customHeight="1">
      <c r="A195" s="160">
        <v>193</v>
      </c>
      <c r="B195" s="154" t="s">
        <v>75</v>
      </c>
      <c r="C195" s="105" t="s">
        <v>186</v>
      </c>
      <c r="D195" s="182" t="s">
        <v>946</v>
      </c>
      <c r="E195" s="204" t="s">
        <v>105</v>
      </c>
      <c r="F195" s="140" t="s">
        <v>944</v>
      </c>
      <c r="G195" s="140">
        <v>2018</v>
      </c>
      <c r="H195" s="140">
        <v>2021</v>
      </c>
      <c r="I195" s="58">
        <v>9103500</v>
      </c>
      <c r="J195" s="90">
        <v>49857</v>
      </c>
      <c r="K195" s="58">
        <v>2000</v>
      </c>
      <c r="L195" s="143"/>
    </row>
    <row r="196" spans="1:12" s="6" customFormat="1" ht="47.1" customHeight="1">
      <c r="A196" s="157">
        <v>194</v>
      </c>
      <c r="B196" s="154" t="s">
        <v>75</v>
      </c>
      <c r="C196" s="105" t="s">
        <v>186</v>
      </c>
      <c r="D196" s="182" t="s">
        <v>947</v>
      </c>
      <c r="E196" s="204" t="s">
        <v>88</v>
      </c>
      <c r="F196" s="140" t="s">
        <v>948</v>
      </c>
      <c r="G196" s="140">
        <v>2018</v>
      </c>
      <c r="H196" s="140">
        <v>2021</v>
      </c>
      <c r="I196" s="58">
        <v>7331100</v>
      </c>
      <c r="J196" s="90">
        <v>0</v>
      </c>
      <c r="K196" s="58">
        <v>2000</v>
      </c>
      <c r="L196" s="143"/>
    </row>
    <row r="197" spans="1:12" s="6" customFormat="1" ht="47.1" customHeight="1">
      <c r="A197" s="160">
        <v>195</v>
      </c>
      <c r="B197" s="154" t="s">
        <v>75</v>
      </c>
      <c r="C197" s="105" t="s">
        <v>186</v>
      </c>
      <c r="D197" s="182" t="s">
        <v>949</v>
      </c>
      <c r="E197" s="204" t="s">
        <v>194</v>
      </c>
      <c r="F197" s="140" t="s">
        <v>948</v>
      </c>
      <c r="G197" s="140">
        <v>2018</v>
      </c>
      <c r="H197" s="140">
        <v>2021</v>
      </c>
      <c r="I197" s="58">
        <v>7331100</v>
      </c>
      <c r="J197" s="90">
        <v>34574</v>
      </c>
      <c r="K197" s="58">
        <v>2000</v>
      </c>
      <c r="L197" s="143"/>
    </row>
    <row r="198" spans="1:12" s="6" customFormat="1" ht="47.1" customHeight="1">
      <c r="A198" s="160">
        <v>196</v>
      </c>
      <c r="B198" s="154" t="s">
        <v>75</v>
      </c>
      <c r="C198" s="105" t="s">
        <v>186</v>
      </c>
      <c r="D198" s="182" t="s">
        <v>950</v>
      </c>
      <c r="E198" s="204" t="s">
        <v>76</v>
      </c>
      <c r="F198" s="140" t="s">
        <v>938</v>
      </c>
      <c r="G198" s="140">
        <v>2018</v>
      </c>
      <c r="H198" s="140">
        <v>2021</v>
      </c>
      <c r="I198" s="58">
        <v>9103500</v>
      </c>
      <c r="J198" s="90">
        <v>0</v>
      </c>
      <c r="K198" s="58">
        <v>2000</v>
      </c>
      <c r="L198" s="143"/>
    </row>
    <row r="199" spans="1:12" s="6" customFormat="1" ht="47.1" customHeight="1">
      <c r="A199" s="157">
        <v>197</v>
      </c>
      <c r="B199" s="154" t="s">
        <v>75</v>
      </c>
      <c r="C199" s="105" t="s">
        <v>186</v>
      </c>
      <c r="D199" s="182" t="s">
        <v>951</v>
      </c>
      <c r="E199" s="204" t="s">
        <v>76</v>
      </c>
      <c r="F199" s="140" t="s">
        <v>948</v>
      </c>
      <c r="G199" s="140">
        <v>2018</v>
      </c>
      <c r="H199" s="140">
        <v>2021</v>
      </c>
      <c r="I199" s="58">
        <v>7331100</v>
      </c>
      <c r="J199" s="90">
        <v>0</v>
      </c>
      <c r="K199" s="58">
        <v>2000</v>
      </c>
      <c r="L199" s="143"/>
    </row>
    <row r="200" spans="1:12" s="6" customFormat="1" ht="47.1" customHeight="1">
      <c r="A200" s="160">
        <v>198</v>
      </c>
      <c r="B200" s="154" t="s">
        <v>75</v>
      </c>
      <c r="C200" s="105" t="s">
        <v>186</v>
      </c>
      <c r="D200" s="182" t="s">
        <v>952</v>
      </c>
      <c r="E200" s="204" t="s">
        <v>80</v>
      </c>
      <c r="F200" s="140" t="s">
        <v>938</v>
      </c>
      <c r="G200" s="140">
        <v>2018</v>
      </c>
      <c r="H200" s="140">
        <v>2021</v>
      </c>
      <c r="I200" s="58">
        <v>9103500</v>
      </c>
      <c r="J200" s="90">
        <v>6800</v>
      </c>
      <c r="K200" s="58">
        <v>1200000</v>
      </c>
      <c r="L200" s="143"/>
    </row>
    <row r="201" spans="1:12" s="12" customFormat="1" ht="47.1" customHeight="1">
      <c r="A201" s="160">
        <v>199</v>
      </c>
      <c r="B201" s="154" t="s">
        <v>75</v>
      </c>
      <c r="C201" s="105" t="s">
        <v>186</v>
      </c>
      <c r="D201" s="182" t="s">
        <v>953</v>
      </c>
      <c r="E201" s="204" t="s">
        <v>195</v>
      </c>
      <c r="F201" s="140" t="s">
        <v>938</v>
      </c>
      <c r="G201" s="140">
        <v>2018</v>
      </c>
      <c r="H201" s="140">
        <v>2021</v>
      </c>
      <c r="I201" s="58">
        <v>9103500</v>
      </c>
      <c r="J201" s="58">
        <v>5000</v>
      </c>
      <c r="K201" s="58">
        <v>2000</v>
      </c>
      <c r="L201" s="143"/>
    </row>
    <row r="202" spans="1:12" s="12" customFormat="1" ht="47.1" customHeight="1">
      <c r="A202" s="157">
        <v>200</v>
      </c>
      <c r="B202" s="154" t="s">
        <v>75</v>
      </c>
      <c r="C202" s="105" t="s">
        <v>186</v>
      </c>
      <c r="D202" s="182" t="s">
        <v>954</v>
      </c>
      <c r="E202" s="204" t="s">
        <v>196</v>
      </c>
      <c r="F202" s="140" t="s">
        <v>955</v>
      </c>
      <c r="G202" s="140">
        <v>2018</v>
      </c>
      <c r="H202" s="140">
        <v>2021</v>
      </c>
      <c r="I202" s="58">
        <v>6499500</v>
      </c>
      <c r="J202" s="58">
        <v>0</v>
      </c>
      <c r="K202" s="58">
        <v>2000</v>
      </c>
      <c r="L202" s="143"/>
    </row>
    <row r="203" spans="1:12" s="12" customFormat="1" ht="47.1" customHeight="1">
      <c r="A203" s="160">
        <v>201</v>
      </c>
      <c r="B203" s="154" t="s">
        <v>75</v>
      </c>
      <c r="C203" s="105" t="s">
        <v>186</v>
      </c>
      <c r="D203" s="182" t="s">
        <v>956</v>
      </c>
      <c r="E203" s="204" t="s">
        <v>196</v>
      </c>
      <c r="F203" s="140" t="s">
        <v>957</v>
      </c>
      <c r="G203" s="140">
        <v>2018</v>
      </c>
      <c r="H203" s="140">
        <v>2021</v>
      </c>
      <c r="I203" s="58">
        <v>15084300</v>
      </c>
      <c r="J203" s="58">
        <v>0</v>
      </c>
      <c r="K203" s="58">
        <v>2000</v>
      </c>
      <c r="L203" s="143"/>
    </row>
    <row r="204" spans="1:12" s="12" customFormat="1" ht="47.1" customHeight="1">
      <c r="A204" s="160">
        <v>202</v>
      </c>
      <c r="B204" s="154" t="s">
        <v>75</v>
      </c>
      <c r="C204" s="105" t="s">
        <v>186</v>
      </c>
      <c r="D204" s="182" t="s">
        <v>958</v>
      </c>
      <c r="E204" s="204" t="s">
        <v>197</v>
      </c>
      <c r="F204" s="140" t="s">
        <v>938</v>
      </c>
      <c r="G204" s="140">
        <v>2018</v>
      </c>
      <c r="H204" s="140">
        <v>2021</v>
      </c>
      <c r="I204" s="58">
        <v>9103500</v>
      </c>
      <c r="J204" s="58">
        <v>0</v>
      </c>
      <c r="K204" s="58">
        <v>2000</v>
      </c>
      <c r="L204" s="143"/>
    </row>
    <row r="205" spans="1:12" s="12" customFormat="1" ht="47.1" customHeight="1">
      <c r="A205" s="157">
        <v>203</v>
      </c>
      <c r="B205" s="154" t="s">
        <v>75</v>
      </c>
      <c r="C205" s="105" t="s">
        <v>186</v>
      </c>
      <c r="D205" s="182" t="s">
        <v>959</v>
      </c>
      <c r="E205" s="204" t="s">
        <v>197</v>
      </c>
      <c r="F205" s="140" t="s">
        <v>957</v>
      </c>
      <c r="G205" s="140">
        <v>2018</v>
      </c>
      <c r="H205" s="140">
        <v>2021</v>
      </c>
      <c r="I205" s="58">
        <v>15084300</v>
      </c>
      <c r="J205" s="58">
        <v>0</v>
      </c>
      <c r="K205" s="58">
        <v>2000</v>
      </c>
      <c r="L205" s="143"/>
    </row>
    <row r="206" spans="1:12" s="12" customFormat="1" ht="47.1" customHeight="1">
      <c r="A206" s="160">
        <v>204</v>
      </c>
      <c r="B206" s="154" t="s">
        <v>75</v>
      </c>
      <c r="C206" s="105" t="s">
        <v>186</v>
      </c>
      <c r="D206" s="182" t="s">
        <v>960</v>
      </c>
      <c r="E206" s="204" t="s">
        <v>82</v>
      </c>
      <c r="F206" s="140" t="s">
        <v>938</v>
      </c>
      <c r="G206" s="140">
        <v>2018</v>
      </c>
      <c r="H206" s="140">
        <v>2021</v>
      </c>
      <c r="I206" s="58">
        <v>9103500</v>
      </c>
      <c r="J206" s="58">
        <v>38645</v>
      </c>
      <c r="K206" s="58">
        <v>2000</v>
      </c>
      <c r="L206" s="143"/>
    </row>
    <row r="207" spans="1:12" s="12" customFormat="1" ht="47.1" customHeight="1">
      <c r="A207" s="160">
        <v>205</v>
      </c>
      <c r="B207" s="154" t="s">
        <v>75</v>
      </c>
      <c r="C207" s="105" t="s">
        <v>186</v>
      </c>
      <c r="D207" s="182" t="s">
        <v>961</v>
      </c>
      <c r="E207" s="204" t="s">
        <v>180</v>
      </c>
      <c r="F207" s="140" t="s">
        <v>962</v>
      </c>
      <c r="G207" s="140">
        <v>2018</v>
      </c>
      <c r="H207" s="140">
        <v>2021</v>
      </c>
      <c r="I207" s="58">
        <v>10710000</v>
      </c>
      <c r="J207" s="58">
        <v>0</v>
      </c>
      <c r="K207" s="58">
        <v>2000</v>
      </c>
      <c r="L207" s="143"/>
    </row>
    <row r="208" spans="1:12" s="12" customFormat="1" ht="47.1" customHeight="1">
      <c r="A208" s="157">
        <v>206</v>
      </c>
      <c r="B208" s="154" t="s">
        <v>75</v>
      </c>
      <c r="C208" s="105" t="s">
        <v>186</v>
      </c>
      <c r="D208" s="182" t="s">
        <v>963</v>
      </c>
      <c r="E208" s="204" t="s">
        <v>105</v>
      </c>
      <c r="F208" s="140" t="s">
        <v>938</v>
      </c>
      <c r="G208" s="140">
        <v>2019</v>
      </c>
      <c r="H208" s="140">
        <v>2021</v>
      </c>
      <c r="I208" s="58">
        <v>11172700</v>
      </c>
      <c r="J208" s="58">
        <v>2478980</v>
      </c>
      <c r="K208" s="58">
        <v>7693720</v>
      </c>
      <c r="L208" s="143"/>
    </row>
    <row r="209" spans="1:12" s="12" customFormat="1" ht="47.1" customHeight="1">
      <c r="A209" s="160">
        <v>207</v>
      </c>
      <c r="B209" s="154" t="s">
        <v>75</v>
      </c>
      <c r="C209" s="105" t="s">
        <v>186</v>
      </c>
      <c r="D209" s="182" t="s">
        <v>964</v>
      </c>
      <c r="E209" s="204" t="s">
        <v>190</v>
      </c>
      <c r="F209" s="140" t="s">
        <v>938</v>
      </c>
      <c r="G209" s="140">
        <v>2019</v>
      </c>
      <c r="H209" s="140">
        <v>2021</v>
      </c>
      <c r="I209" s="58">
        <v>9103500</v>
      </c>
      <c r="J209" s="58">
        <v>0</v>
      </c>
      <c r="K209" s="58">
        <v>2000</v>
      </c>
      <c r="L209" s="143"/>
    </row>
    <row r="210" spans="1:12" s="12" customFormat="1" ht="47.1" customHeight="1">
      <c r="A210" s="160">
        <v>208</v>
      </c>
      <c r="B210" s="154" t="s">
        <v>75</v>
      </c>
      <c r="C210" s="105" t="s">
        <v>186</v>
      </c>
      <c r="D210" s="182" t="s">
        <v>965</v>
      </c>
      <c r="E210" s="204" t="s">
        <v>190</v>
      </c>
      <c r="F210" s="140" t="s">
        <v>938</v>
      </c>
      <c r="G210" s="140">
        <v>2019</v>
      </c>
      <c r="H210" s="140">
        <v>2021</v>
      </c>
      <c r="I210" s="58">
        <v>9103500</v>
      </c>
      <c r="J210" s="58">
        <v>0</v>
      </c>
      <c r="K210" s="58">
        <v>2000</v>
      </c>
      <c r="L210" s="143"/>
    </row>
    <row r="211" spans="1:12" s="12" customFormat="1" ht="47.1" customHeight="1">
      <c r="A211" s="157">
        <v>209</v>
      </c>
      <c r="B211" s="154" t="s">
        <v>75</v>
      </c>
      <c r="C211" s="105" t="s">
        <v>186</v>
      </c>
      <c r="D211" s="182" t="s">
        <v>966</v>
      </c>
      <c r="E211" s="204" t="s">
        <v>190</v>
      </c>
      <c r="F211" s="140" t="s">
        <v>938</v>
      </c>
      <c r="G211" s="140">
        <v>2019</v>
      </c>
      <c r="H211" s="140">
        <v>2021</v>
      </c>
      <c r="I211" s="58">
        <v>9103500</v>
      </c>
      <c r="J211" s="58">
        <v>0</v>
      </c>
      <c r="K211" s="58">
        <v>2000</v>
      </c>
      <c r="L211" s="143"/>
    </row>
    <row r="212" spans="1:12" s="12" customFormat="1" ht="47.1" customHeight="1">
      <c r="A212" s="160">
        <v>210</v>
      </c>
      <c r="B212" s="154" t="s">
        <v>75</v>
      </c>
      <c r="C212" s="105" t="s">
        <v>186</v>
      </c>
      <c r="D212" s="182" t="s">
        <v>967</v>
      </c>
      <c r="E212" s="204" t="s">
        <v>194</v>
      </c>
      <c r="F212" s="140" t="s">
        <v>945</v>
      </c>
      <c r="G212" s="140">
        <v>2018</v>
      </c>
      <c r="H212" s="140">
        <v>2021</v>
      </c>
      <c r="I212" s="58">
        <v>7331100</v>
      </c>
      <c r="J212" s="58">
        <v>27494</v>
      </c>
      <c r="K212" s="58">
        <v>2000</v>
      </c>
      <c r="L212" s="143"/>
    </row>
    <row r="213" spans="1:12" s="12" customFormat="1" ht="47.1" customHeight="1">
      <c r="A213" s="160">
        <v>211</v>
      </c>
      <c r="B213" s="154" t="s">
        <v>75</v>
      </c>
      <c r="C213" s="105" t="s">
        <v>186</v>
      </c>
      <c r="D213" s="182" t="s">
        <v>968</v>
      </c>
      <c r="E213" s="204" t="s">
        <v>196</v>
      </c>
      <c r="F213" s="140" t="s">
        <v>944</v>
      </c>
      <c r="G213" s="140">
        <v>2018</v>
      </c>
      <c r="H213" s="140">
        <v>2021</v>
      </c>
      <c r="I213" s="58">
        <v>9103500</v>
      </c>
      <c r="J213" s="58">
        <v>26875</v>
      </c>
      <c r="K213" s="58">
        <v>2000</v>
      </c>
      <c r="L213" s="143"/>
    </row>
    <row r="214" spans="1:12" s="12" customFormat="1" ht="47.1" customHeight="1">
      <c r="A214" s="157">
        <v>212</v>
      </c>
      <c r="B214" s="154" t="s">
        <v>75</v>
      </c>
      <c r="C214" s="105" t="s">
        <v>186</v>
      </c>
      <c r="D214" s="182" t="s">
        <v>969</v>
      </c>
      <c r="E214" s="204" t="s">
        <v>196</v>
      </c>
      <c r="F214" s="140" t="s">
        <v>944</v>
      </c>
      <c r="G214" s="140">
        <v>2018</v>
      </c>
      <c r="H214" s="140">
        <v>2021</v>
      </c>
      <c r="I214" s="58">
        <v>9103500</v>
      </c>
      <c r="J214" s="58">
        <v>0</v>
      </c>
      <c r="K214" s="58">
        <v>2000</v>
      </c>
      <c r="L214" s="143"/>
    </row>
    <row r="215" spans="1:12" s="12" customFormat="1" ht="47.1" customHeight="1">
      <c r="A215" s="160">
        <v>213</v>
      </c>
      <c r="B215" s="154" t="s">
        <v>75</v>
      </c>
      <c r="C215" s="105" t="s">
        <v>186</v>
      </c>
      <c r="D215" s="182" t="s">
        <v>970</v>
      </c>
      <c r="E215" s="204" t="s">
        <v>196</v>
      </c>
      <c r="F215" s="140" t="s">
        <v>944</v>
      </c>
      <c r="G215" s="140">
        <v>2018</v>
      </c>
      <c r="H215" s="140">
        <v>2021</v>
      </c>
      <c r="I215" s="58">
        <v>9103500</v>
      </c>
      <c r="J215" s="58">
        <v>0</v>
      </c>
      <c r="K215" s="58">
        <v>2000</v>
      </c>
      <c r="L215" s="143"/>
    </row>
    <row r="216" spans="1:12" s="12" customFormat="1" ht="47.1" customHeight="1">
      <c r="A216" s="160">
        <v>214</v>
      </c>
      <c r="B216" s="154" t="s">
        <v>75</v>
      </c>
      <c r="C216" s="105" t="s">
        <v>186</v>
      </c>
      <c r="D216" s="182" t="s">
        <v>971</v>
      </c>
      <c r="E216" s="204" t="s">
        <v>198</v>
      </c>
      <c r="F216" s="140" t="s">
        <v>972</v>
      </c>
      <c r="G216" s="140">
        <v>2018</v>
      </c>
      <c r="H216" s="140">
        <v>2021</v>
      </c>
      <c r="I216" s="58">
        <v>12261900</v>
      </c>
      <c r="J216" s="58">
        <v>0</v>
      </c>
      <c r="K216" s="58">
        <v>1500000</v>
      </c>
      <c r="L216" s="143"/>
    </row>
    <row r="217" spans="1:12" s="12" customFormat="1" ht="47.1" customHeight="1">
      <c r="A217" s="157">
        <v>215</v>
      </c>
      <c r="B217" s="154" t="s">
        <v>75</v>
      </c>
      <c r="C217" s="105" t="s">
        <v>186</v>
      </c>
      <c r="D217" s="182" t="s">
        <v>973</v>
      </c>
      <c r="E217" s="204" t="s">
        <v>190</v>
      </c>
      <c r="F217" s="140" t="s">
        <v>944</v>
      </c>
      <c r="G217" s="140">
        <v>2019</v>
      </c>
      <c r="H217" s="140">
        <v>2021</v>
      </c>
      <c r="I217" s="58">
        <v>9103500</v>
      </c>
      <c r="J217" s="58">
        <v>0</v>
      </c>
      <c r="K217" s="58">
        <v>2000</v>
      </c>
      <c r="L217" s="143"/>
    </row>
    <row r="218" spans="1:12" s="12" customFormat="1" ht="47.1" customHeight="1">
      <c r="A218" s="160">
        <v>216</v>
      </c>
      <c r="B218" s="154" t="s">
        <v>75</v>
      </c>
      <c r="C218" s="105" t="s">
        <v>186</v>
      </c>
      <c r="D218" s="182" t="s">
        <v>974</v>
      </c>
      <c r="E218" s="204" t="s">
        <v>180</v>
      </c>
      <c r="F218" s="140" t="s">
        <v>975</v>
      </c>
      <c r="G218" s="140">
        <v>2018</v>
      </c>
      <c r="H218" s="140">
        <v>2021</v>
      </c>
      <c r="I218" s="58">
        <v>9103500</v>
      </c>
      <c r="J218" s="58">
        <v>0</v>
      </c>
      <c r="K218" s="58">
        <v>2000</v>
      </c>
      <c r="L218" s="143"/>
    </row>
    <row r="219" spans="1:12" s="12" customFormat="1" ht="47.1" customHeight="1">
      <c r="A219" s="160">
        <v>217</v>
      </c>
      <c r="B219" s="154" t="s">
        <v>75</v>
      </c>
      <c r="C219" s="105" t="s">
        <v>186</v>
      </c>
      <c r="D219" s="182" t="s">
        <v>976</v>
      </c>
      <c r="E219" s="204" t="s">
        <v>190</v>
      </c>
      <c r="F219" s="140" t="s">
        <v>975</v>
      </c>
      <c r="G219" s="140">
        <v>2019</v>
      </c>
      <c r="H219" s="140">
        <v>2021</v>
      </c>
      <c r="I219" s="58">
        <v>9103500</v>
      </c>
      <c r="J219" s="58">
        <v>0</v>
      </c>
      <c r="K219" s="58">
        <v>2000</v>
      </c>
      <c r="L219" s="143"/>
    </row>
    <row r="220" spans="1:12" s="12" customFormat="1" ht="47.1" customHeight="1">
      <c r="A220" s="157">
        <v>218</v>
      </c>
      <c r="B220" s="154" t="s">
        <v>75</v>
      </c>
      <c r="C220" s="105" t="s">
        <v>186</v>
      </c>
      <c r="D220" s="175" t="s">
        <v>95</v>
      </c>
      <c r="E220" s="143" t="s">
        <v>14</v>
      </c>
      <c r="F220" s="17" t="s">
        <v>96</v>
      </c>
      <c r="G220" s="17">
        <v>2015</v>
      </c>
      <c r="H220" s="17">
        <v>2020</v>
      </c>
      <c r="I220" s="58">
        <v>18220050</v>
      </c>
      <c r="J220" s="58">
        <v>12279233</v>
      </c>
      <c r="K220" s="58">
        <v>5940817</v>
      </c>
      <c r="L220" s="143"/>
    </row>
    <row r="221" spans="1:12" s="12" customFormat="1" ht="47.1" customHeight="1">
      <c r="A221" s="160">
        <v>219</v>
      </c>
      <c r="B221" s="154" t="s">
        <v>75</v>
      </c>
      <c r="C221" s="105" t="s">
        <v>186</v>
      </c>
      <c r="D221" s="175" t="s">
        <v>98</v>
      </c>
      <c r="E221" s="143" t="s">
        <v>14</v>
      </c>
      <c r="F221" s="17" t="s">
        <v>99</v>
      </c>
      <c r="G221" s="237">
        <v>2017</v>
      </c>
      <c r="H221" s="237">
        <v>2020</v>
      </c>
      <c r="I221" s="58">
        <v>14892709</v>
      </c>
      <c r="J221" s="58">
        <v>13641560</v>
      </c>
      <c r="K221" s="58">
        <v>1251149</v>
      </c>
      <c r="L221" s="143"/>
    </row>
    <row r="222" spans="1:12" s="12" customFormat="1" ht="47.1" customHeight="1">
      <c r="A222" s="160">
        <v>220</v>
      </c>
      <c r="B222" s="154" t="s">
        <v>75</v>
      </c>
      <c r="C222" s="105" t="s">
        <v>186</v>
      </c>
      <c r="D222" s="175" t="s">
        <v>100</v>
      </c>
      <c r="E222" s="143" t="s">
        <v>101</v>
      </c>
      <c r="F222" s="17" t="s">
        <v>102</v>
      </c>
      <c r="G222" s="17">
        <v>2012</v>
      </c>
      <c r="H222" s="17">
        <v>2016</v>
      </c>
      <c r="I222" s="58">
        <v>12500000</v>
      </c>
      <c r="J222" s="58">
        <v>0</v>
      </c>
      <c r="K222" s="58">
        <v>10000</v>
      </c>
      <c r="L222" s="143"/>
    </row>
    <row r="223" spans="1:12" s="12" customFormat="1" ht="47.1" customHeight="1">
      <c r="A223" s="157">
        <v>221</v>
      </c>
      <c r="B223" s="154" t="s">
        <v>75</v>
      </c>
      <c r="C223" s="105" t="s">
        <v>186</v>
      </c>
      <c r="D223" s="175" t="s">
        <v>103</v>
      </c>
      <c r="E223" s="143" t="s">
        <v>15</v>
      </c>
      <c r="F223" s="17" t="s">
        <v>97</v>
      </c>
      <c r="G223" s="17">
        <v>2015</v>
      </c>
      <c r="H223" s="17">
        <v>2022</v>
      </c>
      <c r="I223" s="58">
        <v>5040000</v>
      </c>
      <c r="J223" s="58">
        <v>0</v>
      </c>
      <c r="K223" s="58">
        <v>10000</v>
      </c>
      <c r="L223" s="143"/>
    </row>
    <row r="224" spans="1:12" s="12" customFormat="1" ht="47.1" customHeight="1">
      <c r="A224" s="160">
        <v>222</v>
      </c>
      <c r="B224" s="154" t="s">
        <v>75</v>
      </c>
      <c r="C224" s="105" t="s">
        <v>186</v>
      </c>
      <c r="D224" s="175" t="s">
        <v>104</v>
      </c>
      <c r="E224" s="143" t="s">
        <v>105</v>
      </c>
      <c r="F224" s="17" t="s">
        <v>106</v>
      </c>
      <c r="G224" s="17">
        <v>2013</v>
      </c>
      <c r="H224" s="17">
        <v>2019</v>
      </c>
      <c r="I224" s="58">
        <v>10500000</v>
      </c>
      <c r="J224" s="58">
        <v>0</v>
      </c>
      <c r="K224" s="58">
        <v>10000</v>
      </c>
      <c r="L224" s="143"/>
    </row>
    <row r="225" spans="1:12" s="12" customFormat="1" ht="47.1" customHeight="1">
      <c r="A225" s="160">
        <v>223</v>
      </c>
      <c r="B225" s="154" t="s">
        <v>75</v>
      </c>
      <c r="C225" s="105" t="s">
        <v>186</v>
      </c>
      <c r="D225" s="175" t="s">
        <v>103</v>
      </c>
      <c r="E225" s="143" t="s">
        <v>15</v>
      </c>
      <c r="F225" s="17" t="s">
        <v>107</v>
      </c>
      <c r="G225" s="17">
        <v>2015</v>
      </c>
      <c r="H225" s="17">
        <v>2022</v>
      </c>
      <c r="I225" s="58">
        <v>5040000</v>
      </c>
      <c r="J225" s="58">
        <v>0</v>
      </c>
      <c r="K225" s="58">
        <v>10000</v>
      </c>
      <c r="L225" s="143"/>
    </row>
    <row r="226" spans="1:12" s="12" customFormat="1" ht="47.1" customHeight="1">
      <c r="A226" s="157">
        <v>224</v>
      </c>
      <c r="B226" s="154" t="s">
        <v>75</v>
      </c>
      <c r="C226" s="105" t="s">
        <v>186</v>
      </c>
      <c r="D226" s="175" t="s">
        <v>98</v>
      </c>
      <c r="E226" s="143" t="s">
        <v>88</v>
      </c>
      <c r="F226" s="17" t="s">
        <v>97</v>
      </c>
      <c r="G226" s="17">
        <v>2015</v>
      </c>
      <c r="H226" s="17">
        <v>2022</v>
      </c>
      <c r="I226" s="58">
        <v>10860000</v>
      </c>
      <c r="J226" s="58">
        <v>0</v>
      </c>
      <c r="K226" s="58">
        <v>10000</v>
      </c>
      <c r="L226" s="143"/>
    </row>
    <row r="227" spans="1:12" s="12" customFormat="1" ht="47.1" customHeight="1">
      <c r="A227" s="160">
        <v>225</v>
      </c>
      <c r="B227" s="154" t="s">
        <v>75</v>
      </c>
      <c r="C227" s="105" t="s">
        <v>186</v>
      </c>
      <c r="D227" s="175" t="s">
        <v>98</v>
      </c>
      <c r="E227" s="143" t="s">
        <v>88</v>
      </c>
      <c r="F227" s="17" t="s">
        <v>107</v>
      </c>
      <c r="G227" s="17">
        <v>2015</v>
      </c>
      <c r="H227" s="17">
        <v>2022</v>
      </c>
      <c r="I227" s="58">
        <v>10860000</v>
      </c>
      <c r="J227" s="58">
        <v>0</v>
      </c>
      <c r="K227" s="58">
        <v>10000</v>
      </c>
      <c r="L227" s="143"/>
    </row>
    <row r="228" spans="1:12" s="12" customFormat="1" ht="47.1" customHeight="1">
      <c r="A228" s="160">
        <v>226</v>
      </c>
      <c r="B228" s="154" t="s">
        <v>75</v>
      </c>
      <c r="C228" s="105" t="s">
        <v>186</v>
      </c>
      <c r="D228" s="175" t="s">
        <v>109</v>
      </c>
      <c r="E228" s="143" t="s">
        <v>88</v>
      </c>
      <c r="F228" s="17" t="s">
        <v>110</v>
      </c>
      <c r="G228" s="237">
        <v>2017</v>
      </c>
      <c r="H228" s="237">
        <v>2022</v>
      </c>
      <c r="I228" s="58">
        <v>18560554</v>
      </c>
      <c r="J228" s="58">
        <v>0</v>
      </c>
      <c r="K228" s="58">
        <v>10000</v>
      </c>
      <c r="L228" s="143"/>
    </row>
    <row r="229" spans="1:12" s="12" customFormat="1" ht="47.1" customHeight="1">
      <c r="A229" s="157">
        <v>227</v>
      </c>
      <c r="B229" s="154" t="s">
        <v>75</v>
      </c>
      <c r="C229" s="105" t="s">
        <v>186</v>
      </c>
      <c r="D229" s="175" t="s">
        <v>111</v>
      </c>
      <c r="E229" s="143" t="s">
        <v>88</v>
      </c>
      <c r="F229" s="17" t="s">
        <v>110</v>
      </c>
      <c r="G229" s="237">
        <v>2018</v>
      </c>
      <c r="H229" s="237">
        <v>2022</v>
      </c>
      <c r="I229" s="58">
        <v>12000000</v>
      </c>
      <c r="J229" s="58">
        <v>27671</v>
      </c>
      <c r="K229" s="58">
        <v>10000</v>
      </c>
      <c r="L229" s="143"/>
    </row>
    <row r="230" spans="1:12" s="12" customFormat="1" ht="47.1" customHeight="1">
      <c r="A230" s="160">
        <v>228</v>
      </c>
      <c r="B230" s="154" t="s">
        <v>75</v>
      </c>
      <c r="C230" s="105" t="s">
        <v>186</v>
      </c>
      <c r="D230" s="175" t="s">
        <v>113</v>
      </c>
      <c r="E230" s="143" t="s">
        <v>84</v>
      </c>
      <c r="F230" s="17" t="s">
        <v>108</v>
      </c>
      <c r="G230" s="17">
        <v>2014</v>
      </c>
      <c r="H230" s="17">
        <v>2022</v>
      </c>
      <c r="I230" s="58">
        <v>12000000</v>
      </c>
      <c r="J230" s="58">
        <v>0</v>
      </c>
      <c r="K230" s="58">
        <v>10000</v>
      </c>
      <c r="L230" s="143"/>
    </row>
    <row r="231" spans="1:12" s="12" customFormat="1" ht="47.1" customHeight="1">
      <c r="A231" s="160">
        <v>229</v>
      </c>
      <c r="B231" s="154" t="s">
        <v>75</v>
      </c>
      <c r="C231" s="105" t="s">
        <v>186</v>
      </c>
      <c r="D231" s="175" t="s">
        <v>116</v>
      </c>
      <c r="E231" s="143" t="s">
        <v>114</v>
      </c>
      <c r="F231" s="17" t="s">
        <v>102</v>
      </c>
      <c r="G231" s="17">
        <v>2015</v>
      </c>
      <c r="H231" s="17">
        <v>2020</v>
      </c>
      <c r="I231" s="58">
        <v>17506575</v>
      </c>
      <c r="J231" s="58">
        <v>13550715</v>
      </c>
      <c r="K231" s="58">
        <v>3955860</v>
      </c>
      <c r="L231" s="143"/>
    </row>
    <row r="232" spans="1:12" s="12" customFormat="1" ht="47.1" customHeight="1">
      <c r="A232" s="157">
        <v>230</v>
      </c>
      <c r="B232" s="154" t="s">
        <v>75</v>
      </c>
      <c r="C232" s="105" t="s">
        <v>186</v>
      </c>
      <c r="D232" s="175" t="s">
        <v>117</v>
      </c>
      <c r="E232" s="143" t="s">
        <v>114</v>
      </c>
      <c r="F232" s="17" t="s">
        <v>118</v>
      </c>
      <c r="G232" s="17">
        <v>2016</v>
      </c>
      <c r="H232" s="17">
        <v>2022</v>
      </c>
      <c r="I232" s="58">
        <v>11520000</v>
      </c>
      <c r="J232" s="58">
        <v>0</v>
      </c>
      <c r="K232" s="58">
        <v>10000</v>
      </c>
      <c r="L232" s="143"/>
    </row>
    <row r="233" spans="1:12" s="12" customFormat="1" ht="47.1" customHeight="1">
      <c r="A233" s="160">
        <v>231</v>
      </c>
      <c r="B233" s="154" t="s">
        <v>75</v>
      </c>
      <c r="C233" s="105" t="s">
        <v>186</v>
      </c>
      <c r="D233" s="175" t="s">
        <v>119</v>
      </c>
      <c r="E233" s="143" t="s">
        <v>114</v>
      </c>
      <c r="F233" s="17" t="s">
        <v>110</v>
      </c>
      <c r="G233" s="17">
        <v>2015</v>
      </c>
      <c r="H233" s="17">
        <v>2022</v>
      </c>
      <c r="I233" s="58">
        <v>12960000</v>
      </c>
      <c r="J233" s="58">
        <v>17936</v>
      </c>
      <c r="K233" s="58">
        <v>10000</v>
      </c>
      <c r="L233" s="143"/>
    </row>
    <row r="234" spans="1:12" s="12" customFormat="1" ht="47.1" customHeight="1">
      <c r="A234" s="160">
        <v>232</v>
      </c>
      <c r="B234" s="154" t="s">
        <v>75</v>
      </c>
      <c r="C234" s="105" t="s">
        <v>186</v>
      </c>
      <c r="D234" s="175" t="s">
        <v>119</v>
      </c>
      <c r="E234" s="143" t="s">
        <v>76</v>
      </c>
      <c r="F234" s="17" t="s">
        <v>102</v>
      </c>
      <c r="G234" s="17">
        <v>2015</v>
      </c>
      <c r="H234" s="17">
        <v>2022</v>
      </c>
      <c r="I234" s="58">
        <v>14400000</v>
      </c>
      <c r="J234" s="58">
        <v>0</v>
      </c>
      <c r="K234" s="58">
        <v>10000</v>
      </c>
      <c r="L234" s="143"/>
    </row>
    <row r="235" spans="1:12" s="12" customFormat="1" ht="47.1" customHeight="1">
      <c r="A235" s="157">
        <v>233</v>
      </c>
      <c r="B235" s="154" t="s">
        <v>75</v>
      </c>
      <c r="C235" s="105" t="s">
        <v>186</v>
      </c>
      <c r="D235" s="175" t="s">
        <v>120</v>
      </c>
      <c r="E235" s="143" t="s">
        <v>76</v>
      </c>
      <c r="F235" s="17" t="s">
        <v>110</v>
      </c>
      <c r="G235" s="17">
        <v>2015</v>
      </c>
      <c r="H235" s="17">
        <v>2022</v>
      </c>
      <c r="I235" s="58">
        <v>12960000</v>
      </c>
      <c r="J235" s="58">
        <v>0</v>
      </c>
      <c r="K235" s="58">
        <v>10000</v>
      </c>
      <c r="L235" s="143"/>
    </row>
    <row r="236" spans="1:12" s="12" customFormat="1" ht="47.1" customHeight="1">
      <c r="A236" s="160">
        <v>234</v>
      </c>
      <c r="B236" s="154" t="s">
        <v>75</v>
      </c>
      <c r="C236" s="105" t="s">
        <v>186</v>
      </c>
      <c r="D236" s="175" t="s">
        <v>109</v>
      </c>
      <c r="E236" s="143" t="s">
        <v>76</v>
      </c>
      <c r="F236" s="17" t="s">
        <v>112</v>
      </c>
      <c r="G236" s="17">
        <v>2015</v>
      </c>
      <c r="H236" s="17">
        <v>2022</v>
      </c>
      <c r="I236" s="58">
        <v>15120000</v>
      </c>
      <c r="J236" s="58">
        <v>0</v>
      </c>
      <c r="K236" s="58">
        <v>10000</v>
      </c>
      <c r="L236" s="143"/>
    </row>
    <row r="237" spans="1:12" s="12" customFormat="1" ht="47.1" customHeight="1">
      <c r="A237" s="160">
        <v>235</v>
      </c>
      <c r="B237" s="154" t="s">
        <v>75</v>
      </c>
      <c r="C237" s="105" t="s">
        <v>186</v>
      </c>
      <c r="D237" s="175" t="s">
        <v>121</v>
      </c>
      <c r="E237" s="143" t="s">
        <v>76</v>
      </c>
      <c r="F237" s="17" t="s">
        <v>122</v>
      </c>
      <c r="G237" s="17">
        <v>2015</v>
      </c>
      <c r="H237" s="17">
        <v>2022</v>
      </c>
      <c r="I237" s="58">
        <v>15840000</v>
      </c>
      <c r="J237" s="58">
        <v>0</v>
      </c>
      <c r="K237" s="58">
        <v>10000</v>
      </c>
      <c r="L237" s="143"/>
    </row>
    <row r="238" spans="1:12" s="12" customFormat="1" ht="47.1" customHeight="1">
      <c r="A238" s="157">
        <v>236</v>
      </c>
      <c r="B238" s="154" t="s">
        <v>75</v>
      </c>
      <c r="C238" s="105" t="s">
        <v>186</v>
      </c>
      <c r="D238" s="175" t="s">
        <v>109</v>
      </c>
      <c r="E238" s="143" t="s">
        <v>76</v>
      </c>
      <c r="F238" s="17" t="s">
        <v>102</v>
      </c>
      <c r="G238" s="17">
        <v>2016</v>
      </c>
      <c r="H238" s="17">
        <v>2022</v>
      </c>
      <c r="I238" s="58">
        <v>12816000</v>
      </c>
      <c r="J238" s="58">
        <v>0</v>
      </c>
      <c r="K238" s="58">
        <v>10000</v>
      </c>
      <c r="L238" s="143"/>
    </row>
    <row r="239" spans="1:12" s="12" customFormat="1" ht="47.1" customHeight="1">
      <c r="A239" s="160">
        <v>237</v>
      </c>
      <c r="B239" s="154" t="s">
        <v>75</v>
      </c>
      <c r="C239" s="105" t="s">
        <v>186</v>
      </c>
      <c r="D239" s="175" t="s">
        <v>123</v>
      </c>
      <c r="E239" s="143" t="s">
        <v>76</v>
      </c>
      <c r="F239" s="17" t="s">
        <v>110</v>
      </c>
      <c r="G239" s="17">
        <v>2016</v>
      </c>
      <c r="H239" s="17">
        <v>2022</v>
      </c>
      <c r="I239" s="58">
        <v>12960000</v>
      </c>
      <c r="J239" s="58">
        <v>0</v>
      </c>
      <c r="K239" s="58">
        <v>10000</v>
      </c>
      <c r="L239" s="143"/>
    </row>
    <row r="240" spans="1:12" s="12" customFormat="1" ht="47.1" customHeight="1">
      <c r="A240" s="160">
        <v>238</v>
      </c>
      <c r="B240" s="154" t="s">
        <v>75</v>
      </c>
      <c r="C240" s="105" t="s">
        <v>186</v>
      </c>
      <c r="D240" s="175" t="s">
        <v>124</v>
      </c>
      <c r="E240" s="143" t="s">
        <v>125</v>
      </c>
      <c r="F240" s="17" t="s">
        <v>126</v>
      </c>
      <c r="G240" s="17">
        <v>2014</v>
      </c>
      <c r="H240" s="17">
        <v>2022</v>
      </c>
      <c r="I240" s="58">
        <v>26640000</v>
      </c>
      <c r="J240" s="58">
        <v>15000</v>
      </c>
      <c r="K240" s="58">
        <v>10000</v>
      </c>
      <c r="L240" s="143"/>
    </row>
    <row r="241" spans="1:12" s="12" customFormat="1" ht="47.1" customHeight="1">
      <c r="A241" s="157">
        <v>239</v>
      </c>
      <c r="B241" s="154" t="s">
        <v>75</v>
      </c>
      <c r="C241" s="105" t="s">
        <v>186</v>
      </c>
      <c r="D241" s="175" t="s">
        <v>127</v>
      </c>
      <c r="E241" s="143" t="s">
        <v>128</v>
      </c>
      <c r="F241" s="17" t="s">
        <v>97</v>
      </c>
      <c r="G241" s="17">
        <v>2015</v>
      </c>
      <c r="H241" s="17">
        <v>2022</v>
      </c>
      <c r="I241" s="58">
        <v>7200000</v>
      </c>
      <c r="J241" s="58">
        <v>0</v>
      </c>
      <c r="K241" s="58">
        <v>10000</v>
      </c>
      <c r="L241" s="143"/>
    </row>
    <row r="242" spans="1:12" s="12" customFormat="1" ht="47.1" customHeight="1">
      <c r="A242" s="160">
        <v>240</v>
      </c>
      <c r="B242" s="154" t="s">
        <v>75</v>
      </c>
      <c r="C242" s="105" t="s">
        <v>186</v>
      </c>
      <c r="D242" s="175" t="s">
        <v>129</v>
      </c>
      <c r="E242" s="143" t="s">
        <v>128</v>
      </c>
      <c r="F242" s="17" t="s">
        <v>130</v>
      </c>
      <c r="G242" s="17">
        <v>2014</v>
      </c>
      <c r="H242" s="17">
        <v>2022</v>
      </c>
      <c r="I242" s="58">
        <v>24000000</v>
      </c>
      <c r="J242" s="58">
        <v>0</v>
      </c>
      <c r="K242" s="58">
        <v>10000</v>
      </c>
      <c r="L242" s="143"/>
    </row>
    <row r="243" spans="1:12" s="12" customFormat="1" ht="47.1" customHeight="1">
      <c r="A243" s="160">
        <v>241</v>
      </c>
      <c r="B243" s="154" t="s">
        <v>75</v>
      </c>
      <c r="C243" s="105" t="s">
        <v>186</v>
      </c>
      <c r="D243" s="175" t="s">
        <v>131</v>
      </c>
      <c r="E243" s="143" t="s">
        <v>128</v>
      </c>
      <c r="F243" s="17" t="s">
        <v>108</v>
      </c>
      <c r="G243" s="17">
        <v>2014</v>
      </c>
      <c r="H243" s="17">
        <v>2019</v>
      </c>
      <c r="I243" s="58">
        <v>10395800</v>
      </c>
      <c r="J243" s="58">
        <v>9795206</v>
      </c>
      <c r="K243" s="58">
        <v>589262</v>
      </c>
      <c r="L243" s="143"/>
    </row>
    <row r="244" spans="1:12" s="12" customFormat="1" ht="47.1" customHeight="1">
      <c r="A244" s="157">
        <v>242</v>
      </c>
      <c r="B244" s="154" t="s">
        <v>75</v>
      </c>
      <c r="C244" s="105" t="s">
        <v>186</v>
      </c>
      <c r="D244" s="175" t="s">
        <v>132</v>
      </c>
      <c r="E244" s="143" t="s">
        <v>128</v>
      </c>
      <c r="F244" s="17" t="s">
        <v>110</v>
      </c>
      <c r="G244" s="17">
        <v>2015</v>
      </c>
      <c r="H244" s="17">
        <v>2020</v>
      </c>
      <c r="I244" s="58">
        <v>9448597</v>
      </c>
      <c r="J244" s="58">
        <v>7691228</v>
      </c>
      <c r="K244" s="58">
        <v>1757329</v>
      </c>
      <c r="L244" s="143"/>
    </row>
    <row r="245" spans="1:12" s="12" customFormat="1" ht="47.1" customHeight="1">
      <c r="A245" s="160">
        <v>243</v>
      </c>
      <c r="B245" s="154" t="s">
        <v>75</v>
      </c>
      <c r="C245" s="105" t="s">
        <v>186</v>
      </c>
      <c r="D245" s="175" t="s">
        <v>103</v>
      </c>
      <c r="E245" s="143" t="s">
        <v>15</v>
      </c>
      <c r="F245" s="17" t="s">
        <v>107</v>
      </c>
      <c r="G245" s="17">
        <v>2015</v>
      </c>
      <c r="H245" s="17">
        <v>2022</v>
      </c>
      <c r="I245" s="58">
        <v>5040000</v>
      </c>
      <c r="J245" s="58">
        <v>0</v>
      </c>
      <c r="K245" s="58">
        <v>10000</v>
      </c>
      <c r="L245" s="143"/>
    </row>
    <row r="246" spans="1:12" s="12" customFormat="1" ht="47.1" customHeight="1">
      <c r="A246" s="160">
        <v>244</v>
      </c>
      <c r="B246" s="154" t="s">
        <v>75</v>
      </c>
      <c r="C246" s="105" t="s">
        <v>186</v>
      </c>
      <c r="D246" s="175" t="s">
        <v>133</v>
      </c>
      <c r="E246" s="143" t="s">
        <v>128</v>
      </c>
      <c r="F246" s="17" t="s">
        <v>134</v>
      </c>
      <c r="G246" s="237">
        <v>2017</v>
      </c>
      <c r="H246" s="237">
        <v>2022</v>
      </c>
      <c r="I246" s="58">
        <v>7920000</v>
      </c>
      <c r="J246" s="58">
        <v>0</v>
      </c>
      <c r="K246" s="58">
        <v>10000</v>
      </c>
      <c r="L246" s="143"/>
    </row>
    <row r="247" spans="1:12" s="12" customFormat="1" ht="47.1" customHeight="1">
      <c r="A247" s="157">
        <v>245</v>
      </c>
      <c r="B247" s="154" t="s">
        <v>75</v>
      </c>
      <c r="C247" s="105" t="s">
        <v>186</v>
      </c>
      <c r="D247" s="175" t="s">
        <v>135</v>
      </c>
      <c r="E247" s="143" t="s">
        <v>136</v>
      </c>
      <c r="F247" s="17" t="s">
        <v>977</v>
      </c>
      <c r="G247" s="17">
        <v>2015</v>
      </c>
      <c r="H247" s="17">
        <v>2022</v>
      </c>
      <c r="I247" s="58">
        <v>15000000</v>
      </c>
      <c r="J247" s="58">
        <v>0</v>
      </c>
      <c r="K247" s="58">
        <v>10000</v>
      </c>
      <c r="L247" s="143"/>
    </row>
    <row r="248" spans="1:12" s="12" customFormat="1" ht="47.1" customHeight="1">
      <c r="A248" s="160">
        <v>246</v>
      </c>
      <c r="B248" s="154" t="s">
        <v>75</v>
      </c>
      <c r="C248" s="105" t="s">
        <v>186</v>
      </c>
      <c r="D248" s="175" t="s">
        <v>109</v>
      </c>
      <c r="E248" s="143" t="s">
        <v>85</v>
      </c>
      <c r="F248" s="17" t="s">
        <v>137</v>
      </c>
      <c r="G248" s="17">
        <v>2016</v>
      </c>
      <c r="H248" s="17">
        <v>2022</v>
      </c>
      <c r="I248" s="58">
        <v>26640000</v>
      </c>
      <c r="J248" s="58">
        <v>0</v>
      </c>
      <c r="K248" s="58">
        <v>10000</v>
      </c>
      <c r="L248" s="143"/>
    </row>
    <row r="249" spans="1:12" s="12" customFormat="1" ht="47.1" customHeight="1">
      <c r="A249" s="160">
        <v>247</v>
      </c>
      <c r="B249" s="154" t="s">
        <v>75</v>
      </c>
      <c r="C249" s="105" t="s">
        <v>186</v>
      </c>
      <c r="D249" s="175" t="s">
        <v>98</v>
      </c>
      <c r="E249" s="143" t="s">
        <v>85</v>
      </c>
      <c r="F249" s="17" t="s">
        <v>138</v>
      </c>
      <c r="G249" s="237">
        <v>2017</v>
      </c>
      <c r="H249" s="237">
        <v>2022</v>
      </c>
      <c r="I249" s="58">
        <v>21600000</v>
      </c>
      <c r="J249" s="58">
        <v>0</v>
      </c>
      <c r="K249" s="58">
        <v>10000</v>
      </c>
      <c r="L249" s="143"/>
    </row>
    <row r="250" spans="1:12" s="12" customFormat="1" ht="47.1" customHeight="1">
      <c r="A250" s="157">
        <v>248</v>
      </c>
      <c r="B250" s="154" t="s">
        <v>75</v>
      </c>
      <c r="C250" s="105" t="s">
        <v>186</v>
      </c>
      <c r="D250" s="175" t="s">
        <v>139</v>
      </c>
      <c r="E250" s="143" t="s">
        <v>78</v>
      </c>
      <c r="F250" s="17" t="s">
        <v>118</v>
      </c>
      <c r="G250" s="17">
        <v>2014</v>
      </c>
      <c r="H250" s="17">
        <v>2022</v>
      </c>
      <c r="I250" s="58">
        <v>13980000</v>
      </c>
      <c r="J250" s="58">
        <v>0</v>
      </c>
      <c r="K250" s="58">
        <v>10000</v>
      </c>
      <c r="L250" s="143"/>
    </row>
    <row r="251" spans="1:12" s="12" customFormat="1" ht="47.1" customHeight="1">
      <c r="A251" s="160">
        <v>249</v>
      </c>
      <c r="B251" s="154" t="s">
        <v>75</v>
      </c>
      <c r="C251" s="105" t="s">
        <v>186</v>
      </c>
      <c r="D251" s="175" t="s">
        <v>140</v>
      </c>
      <c r="E251" s="143" t="s">
        <v>15</v>
      </c>
      <c r="F251" s="17" t="s">
        <v>141</v>
      </c>
      <c r="G251" s="17">
        <v>2016</v>
      </c>
      <c r="H251" s="17">
        <v>2022</v>
      </c>
      <c r="I251" s="58">
        <v>25200000</v>
      </c>
      <c r="J251" s="58">
        <v>0</v>
      </c>
      <c r="K251" s="58">
        <v>10000</v>
      </c>
      <c r="L251" s="143"/>
    </row>
    <row r="252" spans="1:12" s="12" customFormat="1" ht="47.1" customHeight="1">
      <c r="A252" s="160">
        <v>250</v>
      </c>
      <c r="B252" s="154" t="s">
        <v>75</v>
      </c>
      <c r="C252" s="105" t="s">
        <v>186</v>
      </c>
      <c r="D252" s="175" t="s">
        <v>142</v>
      </c>
      <c r="E252" s="143" t="s">
        <v>15</v>
      </c>
      <c r="F252" s="17" t="s">
        <v>143</v>
      </c>
      <c r="G252" s="17">
        <v>2013</v>
      </c>
      <c r="H252" s="17">
        <v>2019</v>
      </c>
      <c r="I252" s="58">
        <v>4000000</v>
      </c>
      <c r="J252" s="58">
        <v>0</v>
      </c>
      <c r="K252" s="58">
        <v>10000</v>
      </c>
      <c r="L252" s="143"/>
    </row>
    <row r="253" spans="1:12" s="12" customFormat="1" ht="47.1" customHeight="1">
      <c r="A253" s="157">
        <v>251</v>
      </c>
      <c r="B253" s="154" t="s">
        <v>75</v>
      </c>
      <c r="C253" s="105" t="s">
        <v>186</v>
      </c>
      <c r="D253" s="175" t="s">
        <v>978</v>
      </c>
      <c r="E253" s="143" t="s">
        <v>64</v>
      </c>
      <c r="F253" s="17" t="s">
        <v>107</v>
      </c>
      <c r="G253" s="17">
        <v>2015</v>
      </c>
      <c r="H253" s="17">
        <v>2022</v>
      </c>
      <c r="I253" s="58">
        <v>5400000</v>
      </c>
      <c r="J253" s="58">
        <v>0</v>
      </c>
      <c r="K253" s="58">
        <v>10000</v>
      </c>
      <c r="L253" s="143"/>
    </row>
    <row r="254" spans="1:12" s="12" customFormat="1" ht="47.1" customHeight="1">
      <c r="A254" s="160">
        <v>252</v>
      </c>
      <c r="B254" s="154" t="s">
        <v>75</v>
      </c>
      <c r="C254" s="105" t="s">
        <v>186</v>
      </c>
      <c r="D254" s="175" t="s">
        <v>144</v>
      </c>
      <c r="E254" s="143" t="s">
        <v>64</v>
      </c>
      <c r="F254" s="17" t="s">
        <v>134</v>
      </c>
      <c r="G254" s="17">
        <v>2018</v>
      </c>
      <c r="H254" s="17">
        <v>2022</v>
      </c>
      <c r="I254" s="58">
        <v>6600000</v>
      </c>
      <c r="J254" s="58">
        <v>0</v>
      </c>
      <c r="K254" s="58">
        <v>10000</v>
      </c>
      <c r="L254" s="143"/>
    </row>
    <row r="255" spans="1:12" s="12" customFormat="1" ht="47.1" customHeight="1">
      <c r="A255" s="160">
        <v>253</v>
      </c>
      <c r="B255" s="154" t="s">
        <v>75</v>
      </c>
      <c r="C255" s="105" t="s">
        <v>186</v>
      </c>
      <c r="D255" s="175" t="s">
        <v>146</v>
      </c>
      <c r="E255" s="143" t="s">
        <v>145</v>
      </c>
      <c r="F255" s="17" t="s">
        <v>108</v>
      </c>
      <c r="G255" s="17">
        <v>2013</v>
      </c>
      <c r="H255" s="17">
        <v>2019</v>
      </c>
      <c r="I255" s="58">
        <v>10500000</v>
      </c>
      <c r="J255" s="58">
        <v>0</v>
      </c>
      <c r="K255" s="58">
        <v>10000</v>
      </c>
      <c r="L255" s="143"/>
    </row>
    <row r="256" spans="1:12" s="12" customFormat="1" ht="47.1" customHeight="1">
      <c r="A256" s="157">
        <v>254</v>
      </c>
      <c r="B256" s="154" t="s">
        <v>75</v>
      </c>
      <c r="C256" s="105" t="s">
        <v>186</v>
      </c>
      <c r="D256" s="175" t="s">
        <v>144</v>
      </c>
      <c r="E256" s="143" t="s">
        <v>145</v>
      </c>
      <c r="F256" s="17" t="s">
        <v>147</v>
      </c>
      <c r="G256" s="17">
        <v>2014</v>
      </c>
      <c r="H256" s="17">
        <v>2021</v>
      </c>
      <c r="I256" s="58">
        <v>10800000</v>
      </c>
      <c r="J256" s="58">
        <v>0</v>
      </c>
      <c r="K256" s="58">
        <v>1810000</v>
      </c>
      <c r="L256" s="143"/>
    </row>
    <row r="257" spans="1:12" s="12" customFormat="1" ht="47.1" customHeight="1">
      <c r="A257" s="160">
        <v>255</v>
      </c>
      <c r="B257" s="154" t="s">
        <v>75</v>
      </c>
      <c r="C257" s="105" t="s">
        <v>186</v>
      </c>
      <c r="D257" s="175" t="s">
        <v>148</v>
      </c>
      <c r="E257" s="143" t="s">
        <v>145</v>
      </c>
      <c r="F257" s="17" t="s">
        <v>149</v>
      </c>
      <c r="G257" s="17">
        <v>2015</v>
      </c>
      <c r="H257" s="17">
        <v>2020</v>
      </c>
      <c r="I257" s="58">
        <v>33328155</v>
      </c>
      <c r="J257" s="58">
        <v>29432496</v>
      </c>
      <c r="K257" s="58">
        <v>3895659</v>
      </c>
      <c r="L257" s="143"/>
    </row>
    <row r="258" spans="1:12" s="12" customFormat="1" ht="47.1" customHeight="1">
      <c r="A258" s="160">
        <v>256</v>
      </c>
      <c r="B258" s="154" t="s">
        <v>75</v>
      </c>
      <c r="C258" s="105" t="s">
        <v>186</v>
      </c>
      <c r="D258" s="175" t="s">
        <v>132</v>
      </c>
      <c r="E258" s="143" t="s">
        <v>145</v>
      </c>
      <c r="F258" s="17" t="s">
        <v>102</v>
      </c>
      <c r="G258" s="17">
        <v>2015</v>
      </c>
      <c r="H258" s="17">
        <v>2020</v>
      </c>
      <c r="I258" s="58">
        <v>24000000</v>
      </c>
      <c r="J258" s="58">
        <v>22537727</v>
      </c>
      <c r="K258" s="58">
        <v>1462273</v>
      </c>
      <c r="L258" s="143"/>
    </row>
    <row r="259" spans="1:12" s="12" customFormat="1" ht="47.1" customHeight="1">
      <c r="A259" s="157">
        <v>257</v>
      </c>
      <c r="B259" s="154" t="s">
        <v>75</v>
      </c>
      <c r="C259" s="105" t="s">
        <v>186</v>
      </c>
      <c r="D259" s="175" t="s">
        <v>121</v>
      </c>
      <c r="E259" s="143" t="s">
        <v>145</v>
      </c>
      <c r="F259" s="17" t="s">
        <v>122</v>
      </c>
      <c r="G259" s="17">
        <v>2015</v>
      </c>
      <c r="H259" s="17">
        <v>2020</v>
      </c>
      <c r="I259" s="58">
        <v>15440458</v>
      </c>
      <c r="J259" s="58">
        <v>11312967</v>
      </c>
      <c r="K259" s="58">
        <v>4127491</v>
      </c>
      <c r="L259" s="143"/>
    </row>
    <row r="260" spans="1:12" s="12" customFormat="1" ht="47.1" customHeight="1">
      <c r="A260" s="160">
        <v>258</v>
      </c>
      <c r="B260" s="154" t="s">
        <v>75</v>
      </c>
      <c r="C260" s="105" t="s">
        <v>186</v>
      </c>
      <c r="D260" s="175" t="s">
        <v>133</v>
      </c>
      <c r="E260" s="143" t="s">
        <v>145</v>
      </c>
      <c r="F260" s="17" t="s">
        <v>147</v>
      </c>
      <c r="G260" s="17">
        <v>2015</v>
      </c>
      <c r="H260" s="17">
        <v>2020</v>
      </c>
      <c r="I260" s="58">
        <v>9240263</v>
      </c>
      <c r="J260" s="58">
        <v>5258724</v>
      </c>
      <c r="K260" s="58">
        <v>3981539</v>
      </c>
      <c r="L260" s="143"/>
    </row>
    <row r="261" spans="1:12" s="12" customFormat="1" ht="47.1" customHeight="1">
      <c r="A261" s="160">
        <v>259</v>
      </c>
      <c r="B261" s="154" t="s">
        <v>75</v>
      </c>
      <c r="C261" s="105" t="s">
        <v>186</v>
      </c>
      <c r="D261" s="175" t="s">
        <v>115</v>
      </c>
      <c r="E261" s="143" t="s">
        <v>151</v>
      </c>
      <c r="F261" s="17" t="s">
        <v>110</v>
      </c>
      <c r="G261" s="17">
        <v>2010</v>
      </c>
      <c r="H261" s="17">
        <v>2022</v>
      </c>
      <c r="I261" s="58">
        <v>16800000</v>
      </c>
      <c r="J261" s="58">
        <v>0</v>
      </c>
      <c r="K261" s="58">
        <v>10000</v>
      </c>
      <c r="L261" s="143"/>
    </row>
    <row r="262" spans="1:12" s="12" customFormat="1" ht="47.1" customHeight="1">
      <c r="A262" s="157">
        <v>260</v>
      </c>
      <c r="B262" s="154" t="s">
        <v>75</v>
      </c>
      <c r="C262" s="105" t="s">
        <v>186</v>
      </c>
      <c r="D262" s="175" t="s">
        <v>152</v>
      </c>
      <c r="E262" s="143" t="s">
        <v>151</v>
      </c>
      <c r="F262" s="17" t="s">
        <v>153</v>
      </c>
      <c r="G262" s="17">
        <v>2011</v>
      </c>
      <c r="H262" s="17">
        <v>2020</v>
      </c>
      <c r="I262" s="58">
        <v>23307770</v>
      </c>
      <c r="J262" s="58">
        <v>14383494</v>
      </c>
      <c r="K262" s="58">
        <v>8924276</v>
      </c>
      <c r="L262" s="143"/>
    </row>
    <row r="263" spans="1:12" s="12" customFormat="1" ht="47.1" customHeight="1">
      <c r="A263" s="160">
        <v>261</v>
      </c>
      <c r="B263" s="154" t="s">
        <v>75</v>
      </c>
      <c r="C263" s="105" t="s">
        <v>186</v>
      </c>
      <c r="D263" s="175" t="s">
        <v>132</v>
      </c>
      <c r="E263" s="143" t="s">
        <v>151</v>
      </c>
      <c r="F263" s="17" t="s">
        <v>110</v>
      </c>
      <c r="G263" s="17">
        <v>2012</v>
      </c>
      <c r="H263" s="17">
        <v>2022</v>
      </c>
      <c r="I263" s="58">
        <v>16800000</v>
      </c>
      <c r="J263" s="58">
        <v>0</v>
      </c>
      <c r="K263" s="58">
        <v>10000</v>
      </c>
      <c r="L263" s="143"/>
    </row>
    <row r="264" spans="1:12" s="12" customFormat="1" ht="47.1" customHeight="1">
      <c r="A264" s="160">
        <v>262</v>
      </c>
      <c r="B264" s="154" t="s">
        <v>75</v>
      </c>
      <c r="C264" s="105" t="s">
        <v>186</v>
      </c>
      <c r="D264" s="175" t="s">
        <v>154</v>
      </c>
      <c r="E264" s="143" t="s">
        <v>151</v>
      </c>
      <c r="F264" s="17" t="s">
        <v>155</v>
      </c>
      <c r="G264" s="17">
        <v>2014</v>
      </c>
      <c r="H264" s="17">
        <v>2022</v>
      </c>
      <c r="I264" s="58">
        <v>16547268</v>
      </c>
      <c r="J264" s="58">
        <v>0</v>
      </c>
      <c r="K264" s="58">
        <v>10000</v>
      </c>
      <c r="L264" s="143"/>
    </row>
    <row r="265" spans="1:12" s="12" customFormat="1" ht="47.1" customHeight="1">
      <c r="A265" s="157">
        <v>263</v>
      </c>
      <c r="B265" s="154" t="s">
        <v>75</v>
      </c>
      <c r="C265" s="105" t="s">
        <v>186</v>
      </c>
      <c r="D265" s="175" t="s">
        <v>156</v>
      </c>
      <c r="E265" s="143" t="s">
        <v>151</v>
      </c>
      <c r="F265" s="17" t="s">
        <v>157</v>
      </c>
      <c r="G265" s="17">
        <v>2013</v>
      </c>
      <c r="H265" s="17">
        <v>2022</v>
      </c>
      <c r="I265" s="58">
        <v>18000000</v>
      </c>
      <c r="J265" s="58">
        <v>153400</v>
      </c>
      <c r="K265" s="58">
        <v>10000</v>
      </c>
      <c r="L265" s="143"/>
    </row>
    <row r="266" spans="1:12" s="12" customFormat="1" ht="47.1" customHeight="1">
      <c r="A266" s="160">
        <v>264</v>
      </c>
      <c r="B266" s="154" t="s">
        <v>75</v>
      </c>
      <c r="C266" s="105" t="s">
        <v>186</v>
      </c>
      <c r="D266" s="175" t="s">
        <v>158</v>
      </c>
      <c r="E266" s="143" t="s">
        <v>151</v>
      </c>
      <c r="F266" s="17" t="s">
        <v>107</v>
      </c>
      <c r="G266" s="17">
        <v>2016</v>
      </c>
      <c r="H266" s="17">
        <v>2022</v>
      </c>
      <c r="I266" s="58">
        <v>6600000</v>
      </c>
      <c r="J266" s="58">
        <v>0</v>
      </c>
      <c r="K266" s="58">
        <v>10000</v>
      </c>
      <c r="L266" s="143"/>
    </row>
    <row r="267" spans="1:12" s="12" customFormat="1" ht="47.1" customHeight="1">
      <c r="A267" s="160">
        <v>265</v>
      </c>
      <c r="B267" s="154" t="s">
        <v>75</v>
      </c>
      <c r="C267" s="105" t="s">
        <v>186</v>
      </c>
      <c r="D267" s="175" t="s">
        <v>121</v>
      </c>
      <c r="E267" s="143" t="s">
        <v>92</v>
      </c>
      <c r="F267" s="17" t="s">
        <v>159</v>
      </c>
      <c r="G267" s="17">
        <v>2015</v>
      </c>
      <c r="H267" s="17">
        <v>2019</v>
      </c>
      <c r="I267" s="58">
        <v>19000000</v>
      </c>
      <c r="J267" s="58">
        <v>17778012</v>
      </c>
      <c r="K267" s="58">
        <v>1221988</v>
      </c>
      <c r="L267" s="143"/>
    </row>
    <row r="268" spans="1:12" s="12" customFormat="1" ht="47.1" customHeight="1">
      <c r="A268" s="157">
        <v>266</v>
      </c>
      <c r="B268" s="154" t="s">
        <v>75</v>
      </c>
      <c r="C268" s="105" t="s">
        <v>186</v>
      </c>
      <c r="D268" s="175" t="s">
        <v>160</v>
      </c>
      <c r="E268" s="143" t="s">
        <v>92</v>
      </c>
      <c r="F268" s="17" t="s">
        <v>108</v>
      </c>
      <c r="G268" s="17">
        <v>2016</v>
      </c>
      <c r="H268" s="237">
        <v>2020</v>
      </c>
      <c r="I268" s="58">
        <v>11000000</v>
      </c>
      <c r="J268" s="58">
        <v>10316467</v>
      </c>
      <c r="K268" s="58">
        <v>683533</v>
      </c>
      <c r="L268" s="143"/>
    </row>
    <row r="269" spans="1:12" s="12" customFormat="1" ht="47.1" customHeight="1">
      <c r="A269" s="160">
        <v>267</v>
      </c>
      <c r="B269" s="154" t="s">
        <v>75</v>
      </c>
      <c r="C269" s="105" t="s">
        <v>186</v>
      </c>
      <c r="D269" s="175" t="s">
        <v>161</v>
      </c>
      <c r="E269" s="143" t="s">
        <v>92</v>
      </c>
      <c r="F269" s="17" t="s">
        <v>110</v>
      </c>
      <c r="G269" s="237">
        <v>2017</v>
      </c>
      <c r="H269" s="237">
        <v>2022</v>
      </c>
      <c r="I269" s="58">
        <v>12240000</v>
      </c>
      <c r="J269" s="58">
        <v>0</v>
      </c>
      <c r="K269" s="58">
        <v>10000</v>
      </c>
      <c r="L269" s="143"/>
    </row>
    <row r="270" spans="1:12" s="12" customFormat="1" ht="47.1" customHeight="1">
      <c r="A270" s="160">
        <v>268</v>
      </c>
      <c r="B270" s="154" t="s">
        <v>75</v>
      </c>
      <c r="C270" s="105" t="s">
        <v>186</v>
      </c>
      <c r="D270" s="175" t="s">
        <v>109</v>
      </c>
      <c r="E270" s="143" t="s">
        <v>92</v>
      </c>
      <c r="F270" s="17" t="s">
        <v>110</v>
      </c>
      <c r="G270" s="237">
        <v>2017</v>
      </c>
      <c r="H270" s="237">
        <v>2022</v>
      </c>
      <c r="I270" s="58">
        <v>13680000</v>
      </c>
      <c r="J270" s="58">
        <v>21653</v>
      </c>
      <c r="K270" s="58">
        <v>10000</v>
      </c>
      <c r="L270" s="143"/>
    </row>
    <row r="271" spans="1:12" s="12" customFormat="1" ht="47.1" customHeight="1">
      <c r="A271" s="157">
        <v>269</v>
      </c>
      <c r="B271" s="154" t="s">
        <v>75</v>
      </c>
      <c r="C271" s="105" t="s">
        <v>186</v>
      </c>
      <c r="D271" s="175" t="s">
        <v>140</v>
      </c>
      <c r="E271" s="143" t="s">
        <v>92</v>
      </c>
      <c r="F271" s="17" t="s">
        <v>162</v>
      </c>
      <c r="G271" s="237">
        <v>2017</v>
      </c>
      <c r="H271" s="237">
        <v>2019</v>
      </c>
      <c r="I271" s="58">
        <v>20000000</v>
      </c>
      <c r="J271" s="58">
        <v>28438</v>
      </c>
      <c r="K271" s="58">
        <v>10000</v>
      </c>
      <c r="L271" s="143"/>
    </row>
    <row r="272" spans="1:12" s="12" customFormat="1" ht="47.1" customHeight="1">
      <c r="A272" s="160">
        <v>270</v>
      </c>
      <c r="B272" s="154" t="s">
        <v>75</v>
      </c>
      <c r="C272" s="105" t="s">
        <v>186</v>
      </c>
      <c r="D272" s="175" t="s">
        <v>163</v>
      </c>
      <c r="E272" s="143" t="s">
        <v>164</v>
      </c>
      <c r="F272" s="17" t="s">
        <v>165</v>
      </c>
      <c r="G272" s="17">
        <v>2014</v>
      </c>
      <c r="H272" s="17">
        <v>2022</v>
      </c>
      <c r="I272" s="58">
        <v>16920000</v>
      </c>
      <c r="J272" s="58">
        <v>0</v>
      </c>
      <c r="K272" s="58">
        <v>10000</v>
      </c>
      <c r="L272" s="143"/>
    </row>
    <row r="273" spans="1:12" s="12" customFormat="1" ht="47.1" customHeight="1">
      <c r="A273" s="160">
        <v>271</v>
      </c>
      <c r="B273" s="154" t="s">
        <v>75</v>
      </c>
      <c r="C273" s="105" t="s">
        <v>186</v>
      </c>
      <c r="D273" s="175" t="s">
        <v>109</v>
      </c>
      <c r="E273" s="143" t="s">
        <v>164</v>
      </c>
      <c r="F273" s="17" t="s">
        <v>166</v>
      </c>
      <c r="G273" s="237">
        <v>2017</v>
      </c>
      <c r="H273" s="237">
        <v>2022</v>
      </c>
      <c r="I273" s="58">
        <v>25920000</v>
      </c>
      <c r="J273" s="58">
        <v>39972</v>
      </c>
      <c r="K273" s="58">
        <v>10000</v>
      </c>
      <c r="L273" s="143"/>
    </row>
    <row r="274" spans="1:12" s="12" customFormat="1" ht="47.1" customHeight="1">
      <c r="A274" s="157">
        <v>272</v>
      </c>
      <c r="B274" s="154" t="s">
        <v>75</v>
      </c>
      <c r="C274" s="105" t="s">
        <v>186</v>
      </c>
      <c r="D274" s="175" t="s">
        <v>132</v>
      </c>
      <c r="E274" s="143" t="s">
        <v>12</v>
      </c>
      <c r="F274" s="17" t="s">
        <v>110</v>
      </c>
      <c r="G274" s="17">
        <v>2014</v>
      </c>
      <c r="H274" s="17">
        <v>2022</v>
      </c>
      <c r="I274" s="58">
        <v>14400000</v>
      </c>
      <c r="J274" s="58">
        <v>0</v>
      </c>
      <c r="K274" s="58">
        <v>10000</v>
      </c>
      <c r="L274" s="143"/>
    </row>
    <row r="275" spans="1:12" s="12" customFormat="1" ht="47.1" customHeight="1">
      <c r="A275" s="160">
        <v>273</v>
      </c>
      <c r="B275" s="154" t="s">
        <v>75</v>
      </c>
      <c r="C275" s="105" t="s">
        <v>186</v>
      </c>
      <c r="D275" s="175" t="s">
        <v>167</v>
      </c>
      <c r="E275" s="143" t="s">
        <v>168</v>
      </c>
      <c r="F275" s="17" t="s">
        <v>169</v>
      </c>
      <c r="G275" s="17">
        <v>2013</v>
      </c>
      <c r="H275" s="17">
        <v>2020</v>
      </c>
      <c r="I275" s="58">
        <v>29041581</v>
      </c>
      <c r="J275" s="58">
        <v>28171581</v>
      </c>
      <c r="K275" s="58">
        <v>870000</v>
      </c>
      <c r="L275" s="143"/>
    </row>
    <row r="276" spans="1:12" s="12" customFormat="1" ht="47.1" customHeight="1">
      <c r="A276" s="160">
        <v>274</v>
      </c>
      <c r="B276" s="154" t="s">
        <v>75</v>
      </c>
      <c r="C276" s="105" t="s">
        <v>186</v>
      </c>
      <c r="D276" s="175" t="s">
        <v>121</v>
      </c>
      <c r="E276" s="143" t="s">
        <v>168</v>
      </c>
      <c r="F276" s="17" t="s">
        <v>170</v>
      </c>
      <c r="G276" s="17">
        <v>2015</v>
      </c>
      <c r="H276" s="17">
        <v>2022</v>
      </c>
      <c r="I276" s="58">
        <v>7920000</v>
      </c>
      <c r="J276" s="58">
        <v>0</v>
      </c>
      <c r="K276" s="58">
        <v>10000</v>
      </c>
      <c r="L276" s="143"/>
    </row>
    <row r="277" spans="1:12" s="12" customFormat="1" ht="47.1" customHeight="1">
      <c r="A277" s="157">
        <v>275</v>
      </c>
      <c r="B277" s="154" t="s">
        <v>75</v>
      </c>
      <c r="C277" s="105" t="s">
        <v>186</v>
      </c>
      <c r="D277" s="175" t="s">
        <v>171</v>
      </c>
      <c r="E277" s="143" t="s">
        <v>168</v>
      </c>
      <c r="F277" s="17" t="s">
        <v>172</v>
      </c>
      <c r="G277" s="17">
        <v>2014</v>
      </c>
      <c r="H277" s="17">
        <v>2022</v>
      </c>
      <c r="I277" s="58">
        <v>10800000</v>
      </c>
      <c r="J277" s="58">
        <v>0</v>
      </c>
      <c r="K277" s="58">
        <v>10000</v>
      </c>
      <c r="L277" s="143"/>
    </row>
    <row r="278" spans="1:12" s="12" customFormat="1" ht="47.1" customHeight="1">
      <c r="A278" s="160">
        <v>276</v>
      </c>
      <c r="B278" s="154" t="s">
        <v>75</v>
      </c>
      <c r="C278" s="105" t="s">
        <v>186</v>
      </c>
      <c r="D278" s="175" t="s">
        <v>174</v>
      </c>
      <c r="E278" s="143" t="s">
        <v>173</v>
      </c>
      <c r="F278" s="17" t="s">
        <v>175</v>
      </c>
      <c r="G278" s="17">
        <v>2014</v>
      </c>
      <c r="H278" s="17">
        <v>2022</v>
      </c>
      <c r="I278" s="58">
        <v>12960000</v>
      </c>
      <c r="J278" s="58">
        <v>0</v>
      </c>
      <c r="K278" s="58">
        <v>10000</v>
      </c>
      <c r="L278" s="143"/>
    </row>
    <row r="279" spans="1:12" s="12" customFormat="1" ht="47.1" customHeight="1">
      <c r="A279" s="160">
        <v>277</v>
      </c>
      <c r="B279" s="154" t="s">
        <v>75</v>
      </c>
      <c r="C279" s="105" t="s">
        <v>186</v>
      </c>
      <c r="D279" s="175" t="s">
        <v>176</v>
      </c>
      <c r="E279" s="143" t="s">
        <v>173</v>
      </c>
      <c r="F279" s="17" t="s">
        <v>177</v>
      </c>
      <c r="G279" s="17">
        <v>2014</v>
      </c>
      <c r="H279" s="17">
        <v>2022</v>
      </c>
      <c r="I279" s="58">
        <v>22608000</v>
      </c>
      <c r="J279" s="58">
        <v>0</v>
      </c>
      <c r="K279" s="58">
        <v>10000</v>
      </c>
      <c r="L279" s="143"/>
    </row>
    <row r="280" spans="1:12" s="12" customFormat="1" ht="47.1" customHeight="1">
      <c r="A280" s="157">
        <v>278</v>
      </c>
      <c r="B280" s="154" t="s">
        <v>75</v>
      </c>
      <c r="C280" s="105" t="s">
        <v>186</v>
      </c>
      <c r="D280" s="175" t="s">
        <v>178</v>
      </c>
      <c r="E280" s="143" t="s">
        <v>101</v>
      </c>
      <c r="F280" s="17" t="s">
        <v>97</v>
      </c>
      <c r="G280" s="17">
        <v>2015</v>
      </c>
      <c r="H280" s="17">
        <v>2022</v>
      </c>
      <c r="I280" s="58">
        <v>5040000</v>
      </c>
      <c r="J280" s="58">
        <v>0</v>
      </c>
      <c r="K280" s="58">
        <v>10000</v>
      </c>
      <c r="L280" s="143"/>
    </row>
    <row r="281" spans="1:12" s="12" customFormat="1" ht="47.1" customHeight="1">
      <c r="A281" s="160">
        <v>279</v>
      </c>
      <c r="B281" s="154" t="s">
        <v>75</v>
      </c>
      <c r="C281" s="105" t="s">
        <v>186</v>
      </c>
      <c r="D281" s="175" t="s">
        <v>178</v>
      </c>
      <c r="E281" s="143" t="s">
        <v>101</v>
      </c>
      <c r="F281" s="17" t="s">
        <v>97</v>
      </c>
      <c r="G281" s="237">
        <v>2017</v>
      </c>
      <c r="H281" s="237">
        <v>2022</v>
      </c>
      <c r="I281" s="58">
        <v>3600000</v>
      </c>
      <c r="J281" s="58">
        <v>0</v>
      </c>
      <c r="K281" s="58">
        <v>10000</v>
      </c>
      <c r="L281" s="143"/>
    </row>
    <row r="282" spans="1:12" s="12" customFormat="1" ht="47.1" customHeight="1">
      <c r="A282" s="160">
        <v>280</v>
      </c>
      <c r="B282" s="154" t="s">
        <v>75</v>
      </c>
      <c r="C282" s="105" t="s">
        <v>186</v>
      </c>
      <c r="D282" s="175" t="s">
        <v>179</v>
      </c>
      <c r="E282" s="143" t="s">
        <v>101</v>
      </c>
      <c r="F282" s="17" t="s">
        <v>110</v>
      </c>
      <c r="G282" s="17">
        <v>2015</v>
      </c>
      <c r="H282" s="17">
        <v>2022</v>
      </c>
      <c r="I282" s="58">
        <v>12960000</v>
      </c>
      <c r="J282" s="58">
        <v>0</v>
      </c>
      <c r="K282" s="58">
        <v>10000</v>
      </c>
      <c r="L282" s="143"/>
    </row>
    <row r="283" spans="1:12" s="12" customFormat="1" ht="47.1" customHeight="1">
      <c r="A283" s="157">
        <v>281</v>
      </c>
      <c r="B283" s="154" t="s">
        <v>75</v>
      </c>
      <c r="C283" s="105" t="s">
        <v>186</v>
      </c>
      <c r="D283" s="175" t="s">
        <v>979</v>
      </c>
      <c r="E283" s="143" t="s">
        <v>101</v>
      </c>
      <c r="F283" s="17" t="s">
        <v>110</v>
      </c>
      <c r="G283" s="17">
        <v>2015</v>
      </c>
      <c r="H283" s="17">
        <v>2020</v>
      </c>
      <c r="I283" s="58">
        <v>11182414</v>
      </c>
      <c r="J283" s="58">
        <v>4733165</v>
      </c>
      <c r="K283" s="58">
        <v>6449249</v>
      </c>
      <c r="L283" s="143"/>
    </row>
    <row r="284" spans="1:12" s="12" customFormat="1" ht="47.1" customHeight="1">
      <c r="A284" s="160">
        <v>282</v>
      </c>
      <c r="B284" s="154" t="s">
        <v>75</v>
      </c>
      <c r="C284" s="105" t="s">
        <v>186</v>
      </c>
      <c r="D284" s="175" t="s">
        <v>119</v>
      </c>
      <c r="E284" s="143" t="s">
        <v>180</v>
      </c>
      <c r="F284" s="17" t="s">
        <v>110</v>
      </c>
      <c r="G284" s="17">
        <v>2015</v>
      </c>
      <c r="H284" s="17">
        <v>2022</v>
      </c>
      <c r="I284" s="58">
        <v>12960000</v>
      </c>
      <c r="J284" s="58">
        <v>7500</v>
      </c>
      <c r="K284" s="58">
        <v>10000</v>
      </c>
      <c r="L284" s="143"/>
    </row>
    <row r="285" spans="1:12" s="12" customFormat="1" ht="47.1" customHeight="1">
      <c r="A285" s="160">
        <v>283</v>
      </c>
      <c r="B285" s="154" t="s">
        <v>75</v>
      </c>
      <c r="C285" s="105" t="s">
        <v>186</v>
      </c>
      <c r="D285" s="175" t="s">
        <v>121</v>
      </c>
      <c r="E285" s="143" t="s">
        <v>180</v>
      </c>
      <c r="F285" s="17" t="s">
        <v>181</v>
      </c>
      <c r="G285" s="17">
        <v>2015</v>
      </c>
      <c r="H285" s="17">
        <v>2022</v>
      </c>
      <c r="I285" s="58">
        <v>21600000</v>
      </c>
      <c r="J285" s="58">
        <v>0</v>
      </c>
      <c r="K285" s="58">
        <v>10000</v>
      </c>
      <c r="L285" s="143"/>
    </row>
    <row r="286" spans="1:12" s="12" customFormat="1" ht="47.1" customHeight="1">
      <c r="A286" s="157">
        <v>284</v>
      </c>
      <c r="B286" s="154" t="s">
        <v>75</v>
      </c>
      <c r="C286" s="105" t="s">
        <v>186</v>
      </c>
      <c r="D286" s="175" t="s">
        <v>980</v>
      </c>
      <c r="E286" s="143" t="s">
        <v>83</v>
      </c>
      <c r="F286" s="17" t="s">
        <v>981</v>
      </c>
      <c r="G286" s="237">
        <v>2020</v>
      </c>
      <c r="H286" s="237">
        <v>2021</v>
      </c>
      <c r="I286" s="58">
        <v>18000000</v>
      </c>
      <c r="J286" s="58">
        <v>0</v>
      </c>
      <c r="K286" s="58">
        <v>12000000</v>
      </c>
      <c r="L286" s="143"/>
    </row>
    <row r="287" spans="1:12" s="12" customFormat="1" ht="47.1" customHeight="1">
      <c r="A287" s="160">
        <v>285</v>
      </c>
      <c r="B287" s="154" t="s">
        <v>75</v>
      </c>
      <c r="C287" s="105" t="s">
        <v>186</v>
      </c>
      <c r="D287" s="175" t="s">
        <v>182</v>
      </c>
      <c r="E287" s="143" t="s">
        <v>83</v>
      </c>
      <c r="F287" s="17" t="s">
        <v>183</v>
      </c>
      <c r="G287" s="17">
        <v>2015</v>
      </c>
      <c r="H287" s="17">
        <v>2022</v>
      </c>
      <c r="I287" s="58">
        <v>8640000</v>
      </c>
      <c r="J287" s="58">
        <v>0</v>
      </c>
      <c r="K287" s="58">
        <v>10000</v>
      </c>
      <c r="L287" s="143"/>
    </row>
    <row r="288" spans="1:12" s="12" customFormat="1" ht="47.1" customHeight="1">
      <c r="A288" s="160">
        <v>286</v>
      </c>
      <c r="B288" s="154" t="s">
        <v>75</v>
      </c>
      <c r="C288" s="105" t="s">
        <v>186</v>
      </c>
      <c r="D288" s="175" t="s">
        <v>184</v>
      </c>
      <c r="E288" s="143" t="s">
        <v>83</v>
      </c>
      <c r="F288" s="17" t="s">
        <v>185</v>
      </c>
      <c r="G288" s="17">
        <v>2015</v>
      </c>
      <c r="H288" s="17">
        <v>2022</v>
      </c>
      <c r="I288" s="58">
        <v>21600000</v>
      </c>
      <c r="J288" s="58">
        <v>0</v>
      </c>
      <c r="K288" s="58">
        <v>10000</v>
      </c>
      <c r="L288" s="143"/>
    </row>
    <row r="289" spans="1:12" s="12" customFormat="1" ht="47.1" customHeight="1">
      <c r="A289" s="157">
        <v>287</v>
      </c>
      <c r="B289" s="154" t="s">
        <v>75</v>
      </c>
      <c r="C289" s="105" t="s">
        <v>319</v>
      </c>
      <c r="D289" s="183" t="s">
        <v>1243</v>
      </c>
      <c r="E289" s="143" t="s">
        <v>870</v>
      </c>
      <c r="F289" s="17" t="s">
        <v>1244</v>
      </c>
      <c r="G289" s="54">
        <v>43886</v>
      </c>
      <c r="H289" s="54">
        <v>44056</v>
      </c>
      <c r="I289" s="68">
        <v>3650000</v>
      </c>
      <c r="J289" s="117">
        <v>202940</v>
      </c>
      <c r="K289" s="146"/>
      <c r="L289" s="146"/>
    </row>
    <row r="290" spans="1:12" s="12" customFormat="1" ht="47.1" customHeight="1">
      <c r="A290" s="160">
        <v>288</v>
      </c>
      <c r="B290" s="154" t="s">
        <v>75</v>
      </c>
      <c r="C290" s="105" t="s">
        <v>319</v>
      </c>
      <c r="D290" s="183" t="s">
        <v>1245</v>
      </c>
      <c r="E290" s="143" t="s">
        <v>814</v>
      </c>
      <c r="F290" s="17" t="s">
        <v>1244</v>
      </c>
      <c r="G290" s="54">
        <v>43886</v>
      </c>
      <c r="H290" s="54">
        <v>44056</v>
      </c>
      <c r="I290" s="68">
        <v>1600000</v>
      </c>
      <c r="J290" s="117">
        <v>470240</v>
      </c>
      <c r="K290" s="146"/>
      <c r="L290" s="146"/>
    </row>
    <row r="291" spans="1:12" s="12" customFormat="1" ht="47.1" customHeight="1">
      <c r="A291" s="160">
        <v>289</v>
      </c>
      <c r="B291" s="154" t="s">
        <v>75</v>
      </c>
      <c r="C291" s="105" t="s">
        <v>319</v>
      </c>
      <c r="D291" s="183" t="s">
        <v>1246</v>
      </c>
      <c r="E291" s="143" t="s">
        <v>814</v>
      </c>
      <c r="F291" s="17" t="s">
        <v>1244</v>
      </c>
      <c r="G291" s="54">
        <v>43886</v>
      </c>
      <c r="H291" s="54">
        <v>44056</v>
      </c>
      <c r="I291" s="68">
        <v>3250000</v>
      </c>
      <c r="J291" s="117">
        <v>207150</v>
      </c>
      <c r="K291" s="146"/>
      <c r="L291" s="146"/>
    </row>
    <row r="292" spans="1:12" s="12" customFormat="1" ht="47.1" customHeight="1">
      <c r="A292" s="157">
        <v>290</v>
      </c>
      <c r="B292" s="154" t="s">
        <v>75</v>
      </c>
      <c r="C292" s="105" t="s">
        <v>319</v>
      </c>
      <c r="D292" s="183" t="s">
        <v>1247</v>
      </c>
      <c r="E292" s="143" t="s">
        <v>22</v>
      </c>
      <c r="F292" s="17" t="s">
        <v>1244</v>
      </c>
      <c r="G292" s="54">
        <v>43886</v>
      </c>
      <c r="H292" s="54">
        <v>44056</v>
      </c>
      <c r="I292" s="68">
        <v>3240000</v>
      </c>
      <c r="J292" s="117">
        <v>424116</v>
      </c>
      <c r="K292" s="146"/>
      <c r="L292" s="146"/>
    </row>
    <row r="293" spans="1:12" s="12" customFormat="1" ht="47.1" customHeight="1">
      <c r="A293" s="160">
        <v>291</v>
      </c>
      <c r="B293" s="154" t="s">
        <v>75</v>
      </c>
      <c r="C293" s="105" t="s">
        <v>319</v>
      </c>
      <c r="D293" s="175" t="s">
        <v>295</v>
      </c>
      <c r="E293" s="143" t="s">
        <v>35</v>
      </c>
      <c r="F293" s="17" t="s">
        <v>296</v>
      </c>
      <c r="G293" s="54">
        <v>43108</v>
      </c>
      <c r="H293" s="54">
        <v>43870</v>
      </c>
      <c r="I293" s="68">
        <v>15200000</v>
      </c>
      <c r="J293" s="117">
        <v>6779736.29</v>
      </c>
      <c r="K293" s="115"/>
      <c r="L293" s="115"/>
    </row>
    <row r="294" spans="1:12" s="12" customFormat="1" ht="47.1" customHeight="1">
      <c r="A294" s="160">
        <v>292</v>
      </c>
      <c r="B294" s="154" t="s">
        <v>75</v>
      </c>
      <c r="C294" s="105" t="s">
        <v>319</v>
      </c>
      <c r="D294" s="175" t="s">
        <v>300</v>
      </c>
      <c r="E294" s="143" t="s">
        <v>36</v>
      </c>
      <c r="F294" s="17" t="s">
        <v>296</v>
      </c>
      <c r="G294" s="54">
        <v>43059</v>
      </c>
      <c r="H294" s="54">
        <v>44030</v>
      </c>
      <c r="I294" s="68">
        <v>4000000</v>
      </c>
      <c r="J294" s="117">
        <v>3873200</v>
      </c>
      <c r="K294" s="115"/>
      <c r="L294" s="115"/>
    </row>
    <row r="295" spans="1:12" s="12" customFormat="1" ht="47.1" customHeight="1">
      <c r="A295" s="157">
        <v>293</v>
      </c>
      <c r="B295" s="154" t="s">
        <v>75</v>
      </c>
      <c r="C295" s="105" t="s">
        <v>319</v>
      </c>
      <c r="D295" s="183" t="s">
        <v>301</v>
      </c>
      <c r="E295" s="143" t="s">
        <v>22</v>
      </c>
      <c r="F295" s="17" t="s">
        <v>296</v>
      </c>
      <c r="G295" s="54">
        <v>43115</v>
      </c>
      <c r="H295" s="54">
        <v>43961</v>
      </c>
      <c r="I295" s="68">
        <v>21747000</v>
      </c>
      <c r="J295" s="117">
        <v>17553915.370035</v>
      </c>
      <c r="K295" s="115"/>
      <c r="L295" s="115"/>
    </row>
    <row r="296" spans="1:12" s="12" customFormat="1" ht="47.1" customHeight="1">
      <c r="A296" s="160">
        <v>294</v>
      </c>
      <c r="B296" s="154" t="s">
        <v>75</v>
      </c>
      <c r="C296" s="105" t="s">
        <v>319</v>
      </c>
      <c r="D296" s="183" t="s">
        <v>302</v>
      </c>
      <c r="E296" s="143" t="s">
        <v>810</v>
      </c>
      <c r="F296" s="17" t="s">
        <v>296</v>
      </c>
      <c r="G296" s="54">
        <v>43480</v>
      </c>
      <c r="H296" s="54">
        <v>43960</v>
      </c>
      <c r="I296" s="68">
        <v>29828000</v>
      </c>
      <c r="J296" s="117">
        <v>22672262.800000001</v>
      </c>
      <c r="K296" s="115"/>
      <c r="L296" s="115"/>
    </row>
    <row r="297" spans="1:12" s="12" customFormat="1" ht="47.1" customHeight="1">
      <c r="A297" s="160">
        <v>295</v>
      </c>
      <c r="B297" s="154" t="s">
        <v>75</v>
      </c>
      <c r="C297" s="105" t="s">
        <v>319</v>
      </c>
      <c r="D297" s="183" t="s">
        <v>303</v>
      </c>
      <c r="E297" s="143" t="s">
        <v>1248</v>
      </c>
      <c r="F297" s="17" t="s">
        <v>296</v>
      </c>
      <c r="G297" s="54">
        <v>43480</v>
      </c>
      <c r="H297" s="54">
        <v>44020</v>
      </c>
      <c r="I297" s="68">
        <v>41228000</v>
      </c>
      <c r="J297" s="117">
        <v>11729365.999999998</v>
      </c>
      <c r="K297" s="115"/>
      <c r="L297" s="115"/>
    </row>
    <row r="298" spans="1:12" s="12" customFormat="1" ht="47.1" customHeight="1">
      <c r="A298" s="157">
        <v>296</v>
      </c>
      <c r="B298" s="154" t="s">
        <v>75</v>
      </c>
      <c r="C298" s="105" t="s">
        <v>319</v>
      </c>
      <c r="D298" s="183" t="s">
        <v>304</v>
      </c>
      <c r="E298" s="143" t="s">
        <v>870</v>
      </c>
      <c r="F298" s="17" t="s">
        <v>296</v>
      </c>
      <c r="G298" s="54">
        <v>43479</v>
      </c>
      <c r="H298" s="54">
        <v>43899</v>
      </c>
      <c r="I298" s="68">
        <v>9260000</v>
      </c>
      <c r="J298" s="117">
        <v>1223274.9342231087</v>
      </c>
      <c r="K298" s="115"/>
      <c r="L298" s="115"/>
    </row>
    <row r="299" spans="1:12" s="12" customFormat="1" ht="47.1" customHeight="1">
      <c r="A299" s="160">
        <v>297</v>
      </c>
      <c r="B299" s="154" t="s">
        <v>75</v>
      </c>
      <c r="C299" s="105" t="s">
        <v>319</v>
      </c>
      <c r="D299" s="183" t="s">
        <v>305</v>
      </c>
      <c r="E299" s="143" t="s">
        <v>814</v>
      </c>
      <c r="F299" s="17" t="s">
        <v>296</v>
      </c>
      <c r="G299" s="54">
        <v>43479</v>
      </c>
      <c r="H299" s="54">
        <v>43899</v>
      </c>
      <c r="I299" s="68">
        <v>10760000</v>
      </c>
      <c r="J299" s="117">
        <v>2542099.0491611552</v>
      </c>
      <c r="K299" s="115"/>
      <c r="L299" s="115"/>
    </row>
    <row r="300" spans="1:12" s="12" customFormat="1" ht="47.1" customHeight="1">
      <c r="A300" s="160">
        <v>298</v>
      </c>
      <c r="B300" s="154" t="s">
        <v>75</v>
      </c>
      <c r="C300" s="105" t="s">
        <v>319</v>
      </c>
      <c r="D300" s="183" t="s">
        <v>306</v>
      </c>
      <c r="E300" s="143" t="s">
        <v>1249</v>
      </c>
      <c r="F300" s="17" t="s">
        <v>296</v>
      </c>
      <c r="G300" s="54">
        <v>43479</v>
      </c>
      <c r="H300" s="54">
        <v>43959</v>
      </c>
      <c r="I300" s="68">
        <v>27730000</v>
      </c>
      <c r="J300" s="117">
        <v>10827199.510510843</v>
      </c>
      <c r="K300" s="115"/>
      <c r="L300" s="115"/>
    </row>
    <row r="301" spans="1:12" s="12" customFormat="1" ht="47.1" customHeight="1">
      <c r="A301" s="157">
        <v>299</v>
      </c>
      <c r="B301" s="154" t="s">
        <v>75</v>
      </c>
      <c r="C301" s="105" t="s">
        <v>319</v>
      </c>
      <c r="D301" s="183" t="s">
        <v>307</v>
      </c>
      <c r="E301" s="143" t="s">
        <v>46</v>
      </c>
      <c r="F301" s="17" t="s">
        <v>296</v>
      </c>
      <c r="G301" s="54">
        <v>43479</v>
      </c>
      <c r="H301" s="54">
        <v>43959</v>
      </c>
      <c r="I301" s="68">
        <v>19270000</v>
      </c>
      <c r="J301" s="117">
        <v>9868878.5504059438</v>
      </c>
      <c r="K301" s="115"/>
      <c r="L301" s="115"/>
    </row>
    <row r="302" spans="1:12" s="12" customFormat="1" ht="47.1" customHeight="1">
      <c r="A302" s="160">
        <v>300</v>
      </c>
      <c r="B302" s="154" t="s">
        <v>75</v>
      </c>
      <c r="C302" s="105" t="s">
        <v>319</v>
      </c>
      <c r="D302" s="175" t="s">
        <v>308</v>
      </c>
      <c r="E302" s="143" t="s">
        <v>474</v>
      </c>
      <c r="F302" s="17" t="s">
        <v>296</v>
      </c>
      <c r="G302" s="54">
        <v>43479</v>
      </c>
      <c r="H302" s="54">
        <v>43959</v>
      </c>
      <c r="I302" s="68">
        <v>19910000</v>
      </c>
      <c r="J302" s="117">
        <v>6719220.6520857727</v>
      </c>
      <c r="K302" s="115"/>
      <c r="L302" s="115"/>
    </row>
    <row r="303" spans="1:12" s="12" customFormat="1" ht="47.1" customHeight="1">
      <c r="A303" s="160">
        <v>301</v>
      </c>
      <c r="B303" s="154" t="s">
        <v>75</v>
      </c>
      <c r="C303" s="105" t="s">
        <v>319</v>
      </c>
      <c r="D303" s="175" t="s">
        <v>309</v>
      </c>
      <c r="E303" s="143" t="s">
        <v>32</v>
      </c>
      <c r="F303" s="17" t="s">
        <v>296</v>
      </c>
      <c r="G303" s="54">
        <v>43479</v>
      </c>
      <c r="H303" s="54">
        <v>43959</v>
      </c>
      <c r="I303" s="68">
        <v>15500000</v>
      </c>
      <c r="J303" s="117">
        <v>4994004.1327555059</v>
      </c>
      <c r="K303" s="115"/>
      <c r="L303" s="115"/>
    </row>
    <row r="304" spans="1:12" s="12" customFormat="1" ht="47.1" customHeight="1">
      <c r="A304" s="157">
        <v>302</v>
      </c>
      <c r="B304" s="154" t="s">
        <v>75</v>
      </c>
      <c r="C304" s="105" t="s">
        <v>319</v>
      </c>
      <c r="D304" s="183" t="s">
        <v>310</v>
      </c>
      <c r="E304" s="143" t="s">
        <v>1250</v>
      </c>
      <c r="F304" s="17" t="s">
        <v>296</v>
      </c>
      <c r="G304" s="54">
        <v>43510</v>
      </c>
      <c r="H304" s="54">
        <v>43930</v>
      </c>
      <c r="I304" s="68">
        <v>23056345.440000001</v>
      </c>
      <c r="J304" s="117">
        <v>15692148.407</v>
      </c>
      <c r="K304" s="115"/>
      <c r="L304" s="115"/>
    </row>
    <row r="305" spans="1:12" s="12" customFormat="1" ht="47.1" customHeight="1">
      <c r="A305" s="160">
        <v>303</v>
      </c>
      <c r="B305" s="154" t="s">
        <v>75</v>
      </c>
      <c r="C305" s="105" t="s">
        <v>319</v>
      </c>
      <c r="D305" s="183" t="s">
        <v>311</v>
      </c>
      <c r="E305" s="143" t="s">
        <v>1232</v>
      </c>
      <c r="F305" s="17" t="s">
        <v>296</v>
      </c>
      <c r="G305" s="54">
        <v>43510</v>
      </c>
      <c r="H305" s="54">
        <v>43930</v>
      </c>
      <c r="I305" s="68">
        <v>13449534.84</v>
      </c>
      <c r="J305" s="117">
        <v>9374325.7834799998</v>
      </c>
      <c r="K305" s="115"/>
      <c r="L305" s="115"/>
    </row>
    <row r="306" spans="1:12" s="12" customFormat="1" ht="47.1" customHeight="1">
      <c r="A306" s="160">
        <v>304</v>
      </c>
      <c r="B306" s="154" t="s">
        <v>75</v>
      </c>
      <c r="C306" s="105" t="s">
        <v>319</v>
      </c>
      <c r="D306" s="183" t="s">
        <v>312</v>
      </c>
      <c r="E306" s="143" t="s">
        <v>809</v>
      </c>
      <c r="F306" s="17" t="s">
        <v>296</v>
      </c>
      <c r="G306" s="54">
        <v>43510</v>
      </c>
      <c r="H306" s="54">
        <v>43930</v>
      </c>
      <c r="I306" s="68">
        <v>11528172.720000001</v>
      </c>
      <c r="J306" s="117">
        <v>3230193.9961440004</v>
      </c>
      <c r="K306" s="115"/>
      <c r="L306" s="115"/>
    </row>
    <row r="307" spans="1:12" s="12" customFormat="1" ht="47.1" customHeight="1">
      <c r="A307" s="157">
        <v>305</v>
      </c>
      <c r="B307" s="154" t="s">
        <v>75</v>
      </c>
      <c r="C307" s="105" t="s">
        <v>319</v>
      </c>
      <c r="D307" s="183" t="s">
        <v>313</v>
      </c>
      <c r="E307" s="143" t="s">
        <v>32</v>
      </c>
      <c r="F307" s="17" t="s">
        <v>296</v>
      </c>
      <c r="G307" s="54">
        <v>43510</v>
      </c>
      <c r="H307" s="54">
        <v>43930</v>
      </c>
      <c r="I307" s="68">
        <v>22510000</v>
      </c>
      <c r="J307" s="117">
        <v>17735550.521545544</v>
      </c>
      <c r="K307" s="115"/>
      <c r="L307" s="115"/>
    </row>
    <row r="308" spans="1:12" s="12" customFormat="1" ht="47.1" customHeight="1">
      <c r="A308" s="160">
        <v>306</v>
      </c>
      <c r="B308" s="154" t="s">
        <v>75</v>
      </c>
      <c r="C308" s="105" t="s">
        <v>319</v>
      </c>
      <c r="D308" s="183" t="s">
        <v>314</v>
      </c>
      <c r="E308" s="143" t="s">
        <v>1251</v>
      </c>
      <c r="F308" s="17" t="s">
        <v>296</v>
      </c>
      <c r="G308" s="54">
        <v>43510</v>
      </c>
      <c r="H308" s="54">
        <v>43930</v>
      </c>
      <c r="I308" s="68">
        <v>10500000</v>
      </c>
      <c r="J308" s="117">
        <v>7864155.4400000004</v>
      </c>
      <c r="K308" s="115"/>
      <c r="L308" s="115"/>
    </row>
    <row r="309" spans="1:12" s="12" customFormat="1" ht="47.1" customHeight="1">
      <c r="A309" s="160">
        <v>307</v>
      </c>
      <c r="B309" s="154" t="s">
        <v>75</v>
      </c>
      <c r="C309" s="105" t="s">
        <v>319</v>
      </c>
      <c r="D309" s="183" t="s">
        <v>299</v>
      </c>
      <c r="E309" s="143" t="s">
        <v>1251</v>
      </c>
      <c r="F309" s="17" t="s">
        <v>296</v>
      </c>
      <c r="G309" s="54">
        <v>43510</v>
      </c>
      <c r="H309" s="54">
        <v>43930</v>
      </c>
      <c r="I309" s="68">
        <v>9650000</v>
      </c>
      <c r="J309" s="117">
        <v>4895722.66</v>
      </c>
      <c r="K309" s="115"/>
      <c r="L309" s="115"/>
    </row>
    <row r="310" spans="1:12" s="12" customFormat="1" ht="47.1" customHeight="1">
      <c r="A310" s="157">
        <v>308</v>
      </c>
      <c r="B310" s="154" t="s">
        <v>75</v>
      </c>
      <c r="C310" s="105" t="s">
        <v>319</v>
      </c>
      <c r="D310" s="183" t="s">
        <v>315</v>
      </c>
      <c r="E310" s="143" t="s">
        <v>1251</v>
      </c>
      <c r="F310" s="17" t="s">
        <v>298</v>
      </c>
      <c r="G310" s="54">
        <v>43558</v>
      </c>
      <c r="H310" s="54">
        <v>43918</v>
      </c>
      <c r="I310" s="68">
        <v>7917000</v>
      </c>
      <c r="J310" s="117">
        <v>5168217.6000000006</v>
      </c>
      <c r="K310" s="115"/>
      <c r="L310" s="115"/>
    </row>
    <row r="311" spans="1:12" s="12" customFormat="1" ht="47.1" customHeight="1">
      <c r="A311" s="160">
        <v>309</v>
      </c>
      <c r="B311" s="154" t="s">
        <v>75</v>
      </c>
      <c r="C311" s="105" t="s">
        <v>319</v>
      </c>
      <c r="D311" s="183" t="s">
        <v>316</v>
      </c>
      <c r="E311" s="143" t="s">
        <v>25</v>
      </c>
      <c r="F311" s="17" t="s">
        <v>298</v>
      </c>
      <c r="G311" s="54">
        <v>43558</v>
      </c>
      <c r="H311" s="54">
        <v>43918</v>
      </c>
      <c r="I311" s="68">
        <v>17000000</v>
      </c>
      <c r="J311" s="117">
        <v>11281200</v>
      </c>
      <c r="K311" s="115"/>
      <c r="L311" s="115"/>
    </row>
    <row r="312" spans="1:12" s="12" customFormat="1" ht="47.1" customHeight="1">
      <c r="A312" s="160">
        <v>310</v>
      </c>
      <c r="B312" s="154" t="s">
        <v>75</v>
      </c>
      <c r="C312" s="105" t="s">
        <v>319</v>
      </c>
      <c r="D312" s="183" t="s">
        <v>317</v>
      </c>
      <c r="E312" s="143" t="s">
        <v>1252</v>
      </c>
      <c r="F312" s="17" t="s">
        <v>296</v>
      </c>
      <c r="G312" s="54">
        <v>43537</v>
      </c>
      <c r="H312" s="54">
        <v>43987</v>
      </c>
      <c r="I312" s="68">
        <v>24353000</v>
      </c>
      <c r="J312" s="117">
        <v>7169523.2000000002</v>
      </c>
      <c r="K312" s="115"/>
      <c r="L312" s="115"/>
    </row>
    <row r="313" spans="1:12" s="12" customFormat="1" ht="47.1" customHeight="1">
      <c r="A313" s="157">
        <v>311</v>
      </c>
      <c r="B313" s="154" t="s">
        <v>75</v>
      </c>
      <c r="C313" s="105" t="s">
        <v>319</v>
      </c>
      <c r="D313" s="183" t="s">
        <v>1253</v>
      </c>
      <c r="E313" s="143" t="s">
        <v>36</v>
      </c>
      <c r="F313" s="17" t="s">
        <v>296</v>
      </c>
      <c r="G313" s="54">
        <v>43655</v>
      </c>
      <c r="H313" s="54">
        <v>44075</v>
      </c>
      <c r="I313" s="68">
        <v>10240000</v>
      </c>
      <c r="J313" s="117">
        <v>5005312</v>
      </c>
      <c r="K313" s="117"/>
      <c r="L313" s="117"/>
    </row>
    <row r="314" spans="1:12" s="12" customFormat="1" ht="47.1" customHeight="1">
      <c r="A314" s="160">
        <v>312</v>
      </c>
      <c r="B314" s="154" t="s">
        <v>75</v>
      </c>
      <c r="C314" s="105" t="s">
        <v>319</v>
      </c>
      <c r="D314" s="183" t="s">
        <v>1254</v>
      </c>
      <c r="E314" s="143" t="s">
        <v>814</v>
      </c>
      <c r="F314" s="17" t="s">
        <v>296</v>
      </c>
      <c r="G314" s="54">
        <v>43655</v>
      </c>
      <c r="H314" s="54">
        <v>44015</v>
      </c>
      <c r="I314" s="68">
        <v>11123000</v>
      </c>
      <c r="J314" s="117">
        <v>6924067.5000000009</v>
      </c>
      <c r="K314" s="117"/>
      <c r="L314" s="117"/>
    </row>
    <row r="315" spans="1:12" s="12" customFormat="1" ht="47.1" customHeight="1">
      <c r="A315" s="160">
        <v>313</v>
      </c>
      <c r="B315" s="154" t="s">
        <v>75</v>
      </c>
      <c r="C315" s="105" t="s">
        <v>319</v>
      </c>
      <c r="D315" s="183" t="s">
        <v>1255</v>
      </c>
      <c r="E315" s="143" t="s">
        <v>21</v>
      </c>
      <c r="F315" s="17" t="s">
        <v>296</v>
      </c>
      <c r="G315" s="54">
        <v>43655</v>
      </c>
      <c r="H315" s="54">
        <v>44015</v>
      </c>
      <c r="I315" s="68">
        <v>2123000</v>
      </c>
      <c r="J315" s="117">
        <v>1712199.5</v>
      </c>
      <c r="K315" s="117"/>
      <c r="L315" s="117"/>
    </row>
    <row r="316" spans="1:12" s="12" customFormat="1" ht="47.1" customHeight="1">
      <c r="A316" s="157">
        <v>314</v>
      </c>
      <c r="B316" s="154" t="s">
        <v>75</v>
      </c>
      <c r="C316" s="105" t="s">
        <v>319</v>
      </c>
      <c r="D316" s="175" t="s">
        <v>1256</v>
      </c>
      <c r="E316" s="143" t="s">
        <v>1235</v>
      </c>
      <c r="F316" s="17" t="s">
        <v>296</v>
      </c>
      <c r="G316" s="54">
        <v>43656</v>
      </c>
      <c r="H316" s="54">
        <v>44166</v>
      </c>
      <c r="I316" s="68">
        <v>52517000</v>
      </c>
      <c r="J316" s="117">
        <v>22850146.699999999</v>
      </c>
      <c r="K316" s="117"/>
      <c r="L316" s="117"/>
    </row>
    <row r="317" spans="1:12" s="12" customFormat="1" ht="47.1" customHeight="1">
      <c r="A317" s="160">
        <v>315</v>
      </c>
      <c r="B317" s="154" t="s">
        <v>75</v>
      </c>
      <c r="C317" s="105" t="s">
        <v>319</v>
      </c>
      <c r="D317" s="183" t="s">
        <v>1257</v>
      </c>
      <c r="E317" s="143" t="s">
        <v>995</v>
      </c>
      <c r="F317" s="17" t="s">
        <v>296</v>
      </c>
      <c r="G317" s="54">
        <v>43664</v>
      </c>
      <c r="H317" s="54">
        <v>44114</v>
      </c>
      <c r="I317" s="68">
        <v>14033140</v>
      </c>
      <c r="J317" s="117">
        <v>2048838.44</v>
      </c>
      <c r="K317" s="117"/>
      <c r="L317" s="117"/>
    </row>
    <row r="318" spans="1:12" s="12" customFormat="1" ht="47.1" customHeight="1">
      <c r="A318" s="160">
        <v>316</v>
      </c>
      <c r="B318" s="154" t="s">
        <v>75</v>
      </c>
      <c r="C318" s="105" t="s">
        <v>319</v>
      </c>
      <c r="D318" s="183" t="s">
        <v>1258</v>
      </c>
      <c r="E318" s="143" t="s">
        <v>816</v>
      </c>
      <c r="F318" s="17" t="s">
        <v>296</v>
      </c>
      <c r="G318" s="54">
        <v>43664</v>
      </c>
      <c r="H318" s="54">
        <v>44114</v>
      </c>
      <c r="I318" s="68">
        <v>12873860</v>
      </c>
      <c r="J318" s="117">
        <v>1288673.3859999999</v>
      </c>
      <c r="K318" s="117"/>
      <c r="L318" s="117"/>
    </row>
    <row r="319" spans="1:12" s="12" customFormat="1" ht="47.1" customHeight="1">
      <c r="A319" s="157">
        <v>317</v>
      </c>
      <c r="B319" s="154" t="s">
        <v>75</v>
      </c>
      <c r="C319" s="105" t="s">
        <v>319</v>
      </c>
      <c r="D319" s="183" t="s">
        <v>1259</v>
      </c>
      <c r="E319" s="143" t="s">
        <v>809</v>
      </c>
      <c r="F319" s="17" t="s">
        <v>296</v>
      </c>
      <c r="G319" s="54">
        <v>43656</v>
      </c>
      <c r="H319" s="54">
        <v>44076</v>
      </c>
      <c r="I319" s="68">
        <v>12899000</v>
      </c>
      <c r="J319" s="117">
        <v>3994820.3</v>
      </c>
      <c r="K319" s="117"/>
      <c r="L319" s="117"/>
    </row>
    <row r="320" spans="1:12" s="12" customFormat="1" ht="47.1" customHeight="1">
      <c r="A320" s="160">
        <v>318</v>
      </c>
      <c r="B320" s="154" t="s">
        <v>75</v>
      </c>
      <c r="C320" s="105" t="s">
        <v>319</v>
      </c>
      <c r="D320" s="183" t="s">
        <v>1260</v>
      </c>
      <c r="E320" s="143" t="s">
        <v>870</v>
      </c>
      <c r="F320" s="17" t="s">
        <v>296</v>
      </c>
      <c r="G320" s="54">
        <v>43671</v>
      </c>
      <c r="H320" s="54">
        <v>44091</v>
      </c>
      <c r="I320" s="68">
        <v>12000000</v>
      </c>
      <c r="J320" s="117">
        <v>1284000</v>
      </c>
      <c r="K320" s="117"/>
      <c r="L320" s="117"/>
    </row>
    <row r="321" spans="1:12" s="12" customFormat="1" ht="47.1" customHeight="1">
      <c r="A321" s="160">
        <v>319</v>
      </c>
      <c r="B321" s="154" t="s">
        <v>75</v>
      </c>
      <c r="C321" s="105" t="s">
        <v>319</v>
      </c>
      <c r="D321" s="183" t="s">
        <v>1261</v>
      </c>
      <c r="E321" s="143" t="s">
        <v>995</v>
      </c>
      <c r="F321" s="17" t="s">
        <v>296</v>
      </c>
      <c r="G321" s="54">
        <v>43671</v>
      </c>
      <c r="H321" s="54">
        <v>44091</v>
      </c>
      <c r="I321" s="68">
        <v>11990000</v>
      </c>
      <c r="J321" s="117">
        <v>2166593</v>
      </c>
      <c r="K321" s="117"/>
      <c r="L321" s="117"/>
    </row>
    <row r="322" spans="1:12" s="12" customFormat="1" ht="47.1" customHeight="1">
      <c r="A322" s="157">
        <v>320</v>
      </c>
      <c r="B322" s="154" t="s">
        <v>75</v>
      </c>
      <c r="C322" s="105" t="s">
        <v>319</v>
      </c>
      <c r="D322" s="183" t="s">
        <v>1262</v>
      </c>
      <c r="E322" s="143" t="s">
        <v>814</v>
      </c>
      <c r="F322" s="17" t="s">
        <v>296</v>
      </c>
      <c r="G322" s="54">
        <v>43656</v>
      </c>
      <c r="H322" s="54">
        <v>44076</v>
      </c>
      <c r="I322" s="68">
        <v>15661000</v>
      </c>
      <c r="J322" s="117">
        <v>6334874.5</v>
      </c>
      <c r="K322" s="117"/>
      <c r="L322" s="117"/>
    </row>
    <row r="323" spans="1:12" s="12" customFormat="1" ht="47.1" customHeight="1">
      <c r="A323" s="160">
        <v>321</v>
      </c>
      <c r="B323" s="154" t="s">
        <v>75</v>
      </c>
      <c r="C323" s="105" t="s">
        <v>319</v>
      </c>
      <c r="D323" s="183" t="s">
        <v>1263</v>
      </c>
      <c r="E323" s="143" t="s">
        <v>29</v>
      </c>
      <c r="F323" s="17" t="s">
        <v>296</v>
      </c>
      <c r="G323" s="54">
        <v>43656</v>
      </c>
      <c r="H323" s="54">
        <v>44076</v>
      </c>
      <c r="I323" s="68">
        <v>7380000</v>
      </c>
      <c r="J323" s="117">
        <v>723240</v>
      </c>
      <c r="K323" s="117"/>
      <c r="L323" s="117"/>
    </row>
    <row r="324" spans="1:12" s="12" customFormat="1" ht="47.1" customHeight="1">
      <c r="A324" s="160">
        <v>322</v>
      </c>
      <c r="B324" s="154" t="s">
        <v>75</v>
      </c>
      <c r="C324" s="105" t="s">
        <v>319</v>
      </c>
      <c r="D324" s="183" t="s">
        <v>1264</v>
      </c>
      <c r="E324" s="143" t="s">
        <v>29</v>
      </c>
      <c r="F324" s="17" t="s">
        <v>296</v>
      </c>
      <c r="G324" s="54">
        <v>43656</v>
      </c>
      <c r="H324" s="54">
        <v>44076</v>
      </c>
      <c r="I324" s="68">
        <v>14000000</v>
      </c>
      <c r="J324" s="117">
        <v>1519000</v>
      </c>
      <c r="K324" s="117"/>
      <c r="L324" s="117"/>
    </row>
    <row r="325" spans="1:12" s="12" customFormat="1" ht="47.1" customHeight="1">
      <c r="A325" s="157">
        <v>323</v>
      </c>
      <c r="B325" s="154" t="s">
        <v>75</v>
      </c>
      <c r="C325" s="105" t="s">
        <v>319</v>
      </c>
      <c r="D325" s="183" t="s">
        <v>1265</v>
      </c>
      <c r="E325" s="143" t="s">
        <v>1232</v>
      </c>
      <c r="F325" s="17" t="s">
        <v>296</v>
      </c>
      <c r="G325" s="54">
        <v>43780</v>
      </c>
      <c r="H325" s="54">
        <v>44290</v>
      </c>
      <c r="I325" s="68">
        <v>37350000</v>
      </c>
      <c r="J325" s="117">
        <v>5128155</v>
      </c>
      <c r="K325" s="117"/>
      <c r="L325" s="117"/>
    </row>
    <row r="326" spans="1:12" s="12" customFormat="1" ht="47.1" customHeight="1">
      <c r="A326" s="160">
        <v>324</v>
      </c>
      <c r="B326" s="154" t="s">
        <v>75</v>
      </c>
      <c r="C326" s="105" t="s">
        <v>319</v>
      </c>
      <c r="D326" s="183" t="s">
        <v>297</v>
      </c>
      <c r="E326" s="143" t="s">
        <v>1266</v>
      </c>
      <c r="F326" s="17" t="s">
        <v>298</v>
      </c>
      <c r="G326" s="54">
        <v>43783</v>
      </c>
      <c r="H326" s="54">
        <v>44143</v>
      </c>
      <c r="I326" s="68">
        <v>17727000</v>
      </c>
      <c r="J326" s="117">
        <v>2508370.5</v>
      </c>
      <c r="K326" s="117"/>
      <c r="L326" s="117"/>
    </row>
    <row r="327" spans="1:12" s="12" customFormat="1" ht="47.1" customHeight="1">
      <c r="A327" s="160">
        <v>325</v>
      </c>
      <c r="B327" s="154" t="s">
        <v>75</v>
      </c>
      <c r="C327" s="105" t="s">
        <v>319</v>
      </c>
      <c r="D327" s="183" t="s">
        <v>1267</v>
      </c>
      <c r="E327" s="143" t="s">
        <v>1232</v>
      </c>
      <c r="F327" s="17" t="s">
        <v>298</v>
      </c>
      <c r="G327" s="54">
        <v>43915</v>
      </c>
      <c r="H327" s="54">
        <v>44275</v>
      </c>
      <c r="I327" s="68">
        <v>11265000</v>
      </c>
      <c r="J327" s="117">
        <v>0</v>
      </c>
      <c r="K327" s="117"/>
      <c r="L327" s="117"/>
    </row>
    <row r="328" spans="1:12" s="12" customFormat="1" ht="47.1" customHeight="1">
      <c r="A328" s="157">
        <v>326</v>
      </c>
      <c r="B328" s="154" t="s">
        <v>75</v>
      </c>
      <c r="C328" s="105" t="s">
        <v>319</v>
      </c>
      <c r="D328" s="183" t="s">
        <v>1268</v>
      </c>
      <c r="E328" s="143" t="s">
        <v>1232</v>
      </c>
      <c r="F328" s="17" t="s">
        <v>298</v>
      </c>
      <c r="G328" s="54">
        <v>43915</v>
      </c>
      <c r="H328" s="54">
        <v>44275</v>
      </c>
      <c r="I328" s="68">
        <v>9000000</v>
      </c>
      <c r="J328" s="117">
        <v>0</v>
      </c>
      <c r="K328" s="117"/>
      <c r="L328" s="117"/>
    </row>
    <row r="329" spans="1:12" s="12" customFormat="1" ht="47.1" customHeight="1">
      <c r="A329" s="160">
        <v>327</v>
      </c>
      <c r="B329" s="154" t="s">
        <v>75</v>
      </c>
      <c r="C329" s="105" t="s">
        <v>319</v>
      </c>
      <c r="D329" s="183" t="s">
        <v>1269</v>
      </c>
      <c r="E329" s="143" t="s">
        <v>29</v>
      </c>
      <c r="F329" s="17" t="s">
        <v>298</v>
      </c>
      <c r="G329" s="54">
        <v>43934</v>
      </c>
      <c r="H329" s="54">
        <v>44294</v>
      </c>
      <c r="I329" s="68">
        <v>8700000</v>
      </c>
      <c r="J329" s="117">
        <v>0</v>
      </c>
      <c r="K329" s="117"/>
      <c r="L329" s="117"/>
    </row>
    <row r="330" spans="1:12" s="12" customFormat="1" ht="47.1" customHeight="1">
      <c r="A330" s="160">
        <v>328</v>
      </c>
      <c r="B330" s="154" t="s">
        <v>75</v>
      </c>
      <c r="C330" s="105" t="s">
        <v>319</v>
      </c>
      <c r="D330" s="183" t="s">
        <v>1270</v>
      </c>
      <c r="E330" s="143" t="s">
        <v>29</v>
      </c>
      <c r="F330" s="17" t="s">
        <v>298</v>
      </c>
      <c r="G330" s="54">
        <v>43934</v>
      </c>
      <c r="H330" s="54">
        <v>44294</v>
      </c>
      <c r="I330" s="68">
        <v>8900000</v>
      </c>
      <c r="J330" s="117">
        <v>0</v>
      </c>
      <c r="K330" s="117"/>
      <c r="L330" s="117"/>
    </row>
    <row r="331" spans="1:12" s="12" customFormat="1" ht="47.1" customHeight="1">
      <c r="A331" s="157">
        <v>329</v>
      </c>
      <c r="B331" s="154" t="s">
        <v>75</v>
      </c>
      <c r="C331" s="105" t="s">
        <v>332</v>
      </c>
      <c r="D331" s="176" t="s">
        <v>1336</v>
      </c>
      <c r="E331" s="142" t="s">
        <v>1337</v>
      </c>
      <c r="F331" s="15" t="s">
        <v>1338</v>
      </c>
      <c r="G331" s="33">
        <v>41835</v>
      </c>
      <c r="H331" s="32" t="s">
        <v>1362</v>
      </c>
      <c r="I331" s="35">
        <v>5002013.1399999997</v>
      </c>
      <c r="J331" s="34">
        <v>5179601.0240000002</v>
      </c>
      <c r="K331" s="68">
        <v>2000</v>
      </c>
      <c r="L331" s="68"/>
    </row>
    <row r="332" spans="1:12" s="12" customFormat="1" ht="47.1" customHeight="1">
      <c r="A332" s="160">
        <v>330</v>
      </c>
      <c r="B332" s="154" t="s">
        <v>75</v>
      </c>
      <c r="C332" s="105" t="s">
        <v>332</v>
      </c>
      <c r="D332" s="184" t="s">
        <v>1339</v>
      </c>
      <c r="E332" s="142" t="s">
        <v>1337</v>
      </c>
      <c r="F332" s="15" t="s">
        <v>1340</v>
      </c>
      <c r="G332" s="33">
        <v>42762</v>
      </c>
      <c r="H332" s="32" t="s">
        <v>1363</v>
      </c>
      <c r="I332" s="35">
        <v>1508040</v>
      </c>
      <c r="J332" s="35">
        <v>0</v>
      </c>
      <c r="K332" s="68">
        <v>2000</v>
      </c>
      <c r="L332" s="68"/>
    </row>
    <row r="333" spans="1:12" s="12" customFormat="1" ht="47.1" customHeight="1">
      <c r="A333" s="160">
        <v>331</v>
      </c>
      <c r="B333" s="154" t="s">
        <v>75</v>
      </c>
      <c r="C333" s="105" t="s">
        <v>332</v>
      </c>
      <c r="D333" s="176" t="s">
        <v>333</v>
      </c>
      <c r="E333" s="142" t="s">
        <v>1341</v>
      </c>
      <c r="F333" s="15" t="s">
        <v>1342</v>
      </c>
      <c r="G333" s="33">
        <v>42873</v>
      </c>
      <c r="H333" s="33" t="s">
        <v>1364</v>
      </c>
      <c r="I333" s="35">
        <v>19868573.449999999</v>
      </c>
      <c r="J333" s="34">
        <v>12359053.970000001</v>
      </c>
      <c r="K333" s="68">
        <v>750948</v>
      </c>
      <c r="L333" s="68"/>
    </row>
    <row r="334" spans="1:12" s="12" customFormat="1" ht="47.1" customHeight="1">
      <c r="A334" s="157">
        <v>332</v>
      </c>
      <c r="B334" s="154" t="s">
        <v>75</v>
      </c>
      <c r="C334" s="105" t="s">
        <v>332</v>
      </c>
      <c r="D334" s="184" t="s">
        <v>334</v>
      </c>
      <c r="E334" s="142" t="s">
        <v>1343</v>
      </c>
      <c r="F334" s="15" t="s">
        <v>1342</v>
      </c>
      <c r="G334" s="33">
        <v>42909</v>
      </c>
      <c r="H334" s="32" t="s">
        <v>1365</v>
      </c>
      <c r="I334" s="35">
        <v>13631974.93</v>
      </c>
      <c r="J334" s="34">
        <v>7456231.1600000001</v>
      </c>
      <c r="K334" s="68">
        <v>6175740</v>
      </c>
      <c r="L334" s="68"/>
    </row>
    <row r="335" spans="1:12" s="12" customFormat="1" ht="47.1" customHeight="1">
      <c r="A335" s="160">
        <v>333</v>
      </c>
      <c r="B335" s="154" t="s">
        <v>75</v>
      </c>
      <c r="C335" s="105" t="s">
        <v>332</v>
      </c>
      <c r="D335" s="184" t="s">
        <v>1344</v>
      </c>
      <c r="E335" s="142" t="s">
        <v>1337</v>
      </c>
      <c r="F335" s="15" t="s">
        <v>1345</v>
      </c>
      <c r="G335" s="33">
        <v>43040</v>
      </c>
      <c r="H335" s="32" t="s">
        <v>1366</v>
      </c>
      <c r="I335" s="35">
        <v>4389450.84</v>
      </c>
      <c r="J335" s="34">
        <v>2449996.7200000002</v>
      </c>
      <c r="K335" s="35">
        <v>1889484.12</v>
      </c>
      <c r="L335" s="68"/>
    </row>
    <row r="336" spans="1:12" s="12" customFormat="1" ht="47.1" customHeight="1">
      <c r="A336" s="160">
        <v>334</v>
      </c>
      <c r="B336" s="154" t="s">
        <v>75</v>
      </c>
      <c r="C336" s="105" t="s">
        <v>332</v>
      </c>
      <c r="D336" s="184" t="s">
        <v>335</v>
      </c>
      <c r="E336" s="142" t="s">
        <v>1337</v>
      </c>
      <c r="F336" s="15" t="s">
        <v>1342</v>
      </c>
      <c r="G336" s="33">
        <v>43073</v>
      </c>
      <c r="H336" s="33" t="s">
        <v>1367</v>
      </c>
      <c r="I336" s="35">
        <v>42777842.75</v>
      </c>
      <c r="J336" s="34">
        <v>34146719.159999996</v>
      </c>
      <c r="K336" s="35">
        <v>8631123.5899999999</v>
      </c>
      <c r="L336" s="68"/>
    </row>
    <row r="337" spans="1:12" s="12" customFormat="1" ht="47.1" customHeight="1">
      <c r="A337" s="157">
        <v>335</v>
      </c>
      <c r="B337" s="154" t="s">
        <v>75</v>
      </c>
      <c r="C337" s="105" t="s">
        <v>332</v>
      </c>
      <c r="D337" s="176" t="s">
        <v>337</v>
      </c>
      <c r="E337" s="142" t="s">
        <v>1337</v>
      </c>
      <c r="F337" s="15" t="s">
        <v>1342</v>
      </c>
      <c r="G337" s="33">
        <v>43147</v>
      </c>
      <c r="H337" s="33" t="s">
        <v>1368</v>
      </c>
      <c r="I337" s="35">
        <v>29677446</v>
      </c>
      <c r="J337" s="34">
        <v>13827797.539999999</v>
      </c>
      <c r="K337" s="68">
        <v>15849647</v>
      </c>
      <c r="L337" s="68"/>
    </row>
    <row r="338" spans="1:12" s="12" customFormat="1" ht="47.1" customHeight="1">
      <c r="A338" s="160">
        <v>336</v>
      </c>
      <c r="B338" s="154" t="s">
        <v>75</v>
      </c>
      <c r="C338" s="105" t="s">
        <v>332</v>
      </c>
      <c r="D338" s="176" t="s">
        <v>336</v>
      </c>
      <c r="E338" s="142" t="s">
        <v>1346</v>
      </c>
      <c r="F338" s="15" t="s">
        <v>1342</v>
      </c>
      <c r="G338" s="33">
        <v>43081</v>
      </c>
      <c r="H338" s="32">
        <v>43979</v>
      </c>
      <c r="I338" s="35">
        <v>13724761.6</v>
      </c>
      <c r="J338" s="34">
        <v>11729449.050000001</v>
      </c>
      <c r="K338" s="35">
        <v>1995312.55</v>
      </c>
      <c r="L338" s="68"/>
    </row>
    <row r="339" spans="1:12" s="12" customFormat="1" ht="47.1" customHeight="1">
      <c r="A339" s="160">
        <v>337</v>
      </c>
      <c r="B339" s="154" t="s">
        <v>75</v>
      </c>
      <c r="C339" s="105" t="s">
        <v>332</v>
      </c>
      <c r="D339" s="176" t="s">
        <v>1347</v>
      </c>
      <c r="E339" s="142" t="s">
        <v>1348</v>
      </c>
      <c r="F339" s="15" t="s">
        <v>79</v>
      </c>
      <c r="G339" s="33">
        <v>43376</v>
      </c>
      <c r="H339" s="33" t="s">
        <v>1369</v>
      </c>
      <c r="I339" s="35">
        <v>3996020.12</v>
      </c>
      <c r="J339" s="34">
        <v>1377229.11</v>
      </c>
      <c r="K339" s="35" t="s">
        <v>1463</v>
      </c>
      <c r="L339" s="68"/>
    </row>
    <row r="340" spans="1:12" s="12" customFormat="1" ht="112.5" customHeight="1">
      <c r="A340" s="157">
        <v>338</v>
      </c>
      <c r="B340" s="154" t="s">
        <v>75</v>
      </c>
      <c r="C340" s="105" t="s">
        <v>332</v>
      </c>
      <c r="D340" s="176" t="s">
        <v>339</v>
      </c>
      <c r="E340" s="142" t="s">
        <v>1349</v>
      </c>
      <c r="F340" s="15" t="s">
        <v>79</v>
      </c>
      <c r="G340" s="33">
        <v>43468</v>
      </c>
      <c r="H340" s="33">
        <v>43648</v>
      </c>
      <c r="I340" s="35">
        <v>77941</v>
      </c>
      <c r="J340" s="34" t="s">
        <v>1350</v>
      </c>
      <c r="K340" s="35" t="s">
        <v>1464</v>
      </c>
      <c r="L340" s="68"/>
    </row>
    <row r="341" spans="1:12" s="12" customFormat="1" ht="112.5" customHeight="1">
      <c r="A341" s="160">
        <v>339</v>
      </c>
      <c r="B341" s="154" t="s">
        <v>75</v>
      </c>
      <c r="C341" s="105" t="s">
        <v>332</v>
      </c>
      <c r="D341" s="176" t="s">
        <v>338</v>
      </c>
      <c r="E341" s="142" t="s">
        <v>1349</v>
      </c>
      <c r="F341" s="15" t="s">
        <v>79</v>
      </c>
      <c r="G341" s="33">
        <v>43504</v>
      </c>
      <c r="H341" s="33">
        <v>43754</v>
      </c>
      <c r="I341" s="35">
        <v>189000</v>
      </c>
      <c r="J341" s="34" t="s">
        <v>1351</v>
      </c>
      <c r="K341" s="35">
        <v>140165.9</v>
      </c>
      <c r="L341" s="68"/>
    </row>
    <row r="342" spans="1:12" s="12" customFormat="1" ht="47.1" customHeight="1">
      <c r="A342" s="160">
        <v>340</v>
      </c>
      <c r="B342" s="154" t="s">
        <v>75</v>
      </c>
      <c r="C342" s="105" t="s">
        <v>332</v>
      </c>
      <c r="D342" s="176" t="s">
        <v>1352</v>
      </c>
      <c r="E342" s="142" t="s">
        <v>1353</v>
      </c>
      <c r="F342" s="15" t="s">
        <v>1342</v>
      </c>
      <c r="G342" s="33">
        <v>43784</v>
      </c>
      <c r="H342" s="33">
        <v>44023</v>
      </c>
      <c r="I342" s="35">
        <v>4201187.8499999996</v>
      </c>
      <c r="J342" s="34">
        <v>0</v>
      </c>
      <c r="K342" s="68">
        <v>4201184</v>
      </c>
      <c r="L342" s="68"/>
    </row>
    <row r="343" spans="1:12" s="12" customFormat="1" ht="47.1" customHeight="1">
      <c r="A343" s="157">
        <v>341</v>
      </c>
      <c r="B343" s="154" t="s">
        <v>75</v>
      </c>
      <c r="C343" s="105" t="s">
        <v>332</v>
      </c>
      <c r="D343" s="176" t="s">
        <v>1354</v>
      </c>
      <c r="E343" s="142" t="s">
        <v>1355</v>
      </c>
      <c r="F343" s="15" t="s">
        <v>1356</v>
      </c>
      <c r="G343" s="33">
        <v>43795</v>
      </c>
      <c r="H343" s="33">
        <v>43834</v>
      </c>
      <c r="I343" s="35">
        <v>152810</v>
      </c>
      <c r="J343" s="34">
        <v>0</v>
      </c>
      <c r="K343" s="35">
        <v>152810</v>
      </c>
      <c r="L343" s="68"/>
    </row>
    <row r="344" spans="1:12" s="12" customFormat="1" ht="47.1" customHeight="1">
      <c r="A344" s="160">
        <v>342</v>
      </c>
      <c r="B344" s="154" t="s">
        <v>75</v>
      </c>
      <c r="C344" s="105" t="s">
        <v>332</v>
      </c>
      <c r="D344" s="184" t="s">
        <v>1357</v>
      </c>
      <c r="E344" s="142" t="s">
        <v>1358</v>
      </c>
      <c r="F344" s="15" t="s">
        <v>1342</v>
      </c>
      <c r="G344" s="33">
        <v>43804</v>
      </c>
      <c r="H344" s="33">
        <v>44284</v>
      </c>
      <c r="I344" s="35">
        <v>5585657.4400000004</v>
      </c>
      <c r="J344" s="34" t="s">
        <v>1359</v>
      </c>
      <c r="K344" s="35">
        <v>1000000</v>
      </c>
      <c r="L344" s="68"/>
    </row>
    <row r="345" spans="1:12" s="12" customFormat="1" ht="47.1" customHeight="1">
      <c r="A345" s="160">
        <v>343</v>
      </c>
      <c r="B345" s="154" t="s">
        <v>75</v>
      </c>
      <c r="C345" s="105" t="s">
        <v>332</v>
      </c>
      <c r="D345" s="176" t="s">
        <v>1360</v>
      </c>
      <c r="E345" s="142" t="s">
        <v>1361</v>
      </c>
      <c r="F345" s="15" t="s">
        <v>1356</v>
      </c>
      <c r="G345" s="33">
        <v>43878</v>
      </c>
      <c r="H345" s="33">
        <v>43997</v>
      </c>
      <c r="I345" s="35">
        <v>7021340.4299999997</v>
      </c>
      <c r="J345" s="34">
        <v>0</v>
      </c>
      <c r="K345" s="35">
        <v>7021340.4299999997</v>
      </c>
      <c r="L345" s="68"/>
    </row>
    <row r="346" spans="1:12" s="12" customFormat="1" ht="47.1" customHeight="1">
      <c r="A346" s="157">
        <v>344</v>
      </c>
      <c r="B346" s="156" t="s">
        <v>75</v>
      </c>
      <c r="C346" s="105" t="s">
        <v>677</v>
      </c>
      <c r="D346" s="176" t="s">
        <v>1370</v>
      </c>
      <c r="E346" s="145" t="s">
        <v>210</v>
      </c>
      <c r="F346" s="15" t="s">
        <v>608</v>
      </c>
      <c r="G346" s="16">
        <v>2020</v>
      </c>
      <c r="H346" s="16">
        <v>2020</v>
      </c>
      <c r="I346" s="39">
        <v>1250000</v>
      </c>
      <c r="J346" s="39">
        <v>0</v>
      </c>
      <c r="K346" s="39">
        <v>1250000</v>
      </c>
      <c r="L346" s="39"/>
    </row>
    <row r="347" spans="1:12" s="12" customFormat="1" ht="47.1" customHeight="1">
      <c r="A347" s="160">
        <v>345</v>
      </c>
      <c r="B347" s="156" t="s">
        <v>75</v>
      </c>
      <c r="C347" s="105" t="s">
        <v>677</v>
      </c>
      <c r="D347" s="176" t="s">
        <v>830</v>
      </c>
      <c r="E347" s="145" t="s">
        <v>1371</v>
      </c>
      <c r="F347" s="16" t="s">
        <v>674</v>
      </c>
      <c r="G347" s="16">
        <v>2020</v>
      </c>
      <c r="H347" s="16">
        <v>2022</v>
      </c>
      <c r="I347" s="40">
        <v>15000000</v>
      </c>
      <c r="J347" s="40">
        <v>0</v>
      </c>
      <c r="K347" s="39">
        <v>2500000</v>
      </c>
      <c r="L347" s="21"/>
    </row>
    <row r="348" spans="1:12" s="12" customFormat="1" ht="47.1" customHeight="1">
      <c r="A348" s="160">
        <v>346</v>
      </c>
      <c r="B348" s="156" t="s">
        <v>75</v>
      </c>
      <c r="C348" s="105" t="s">
        <v>677</v>
      </c>
      <c r="D348" s="176" t="s">
        <v>1372</v>
      </c>
      <c r="E348" s="145" t="s">
        <v>1371</v>
      </c>
      <c r="F348" s="16" t="s">
        <v>675</v>
      </c>
      <c r="G348" s="16">
        <v>2020</v>
      </c>
      <c r="H348" s="16">
        <v>2022</v>
      </c>
      <c r="I348" s="40">
        <v>37500000</v>
      </c>
      <c r="J348" s="40">
        <v>0</v>
      </c>
      <c r="K348" s="39">
        <v>9000000</v>
      </c>
      <c r="L348" s="21"/>
    </row>
    <row r="349" spans="1:12" s="12" customFormat="1" ht="47.1" customHeight="1">
      <c r="A349" s="157">
        <v>347</v>
      </c>
      <c r="B349" s="156" t="s">
        <v>75</v>
      </c>
      <c r="C349" s="105" t="s">
        <v>677</v>
      </c>
      <c r="D349" s="184" t="s">
        <v>1373</v>
      </c>
      <c r="E349" s="145" t="s">
        <v>1374</v>
      </c>
      <c r="F349" s="16" t="s">
        <v>1405</v>
      </c>
      <c r="G349" s="16">
        <v>2020</v>
      </c>
      <c r="H349" s="16">
        <v>2022</v>
      </c>
      <c r="I349" s="39">
        <v>43000000</v>
      </c>
      <c r="J349" s="39">
        <v>0</v>
      </c>
      <c r="K349" s="39">
        <v>4100000</v>
      </c>
      <c r="L349" s="39"/>
    </row>
    <row r="350" spans="1:12" s="12" customFormat="1" ht="47.1" customHeight="1">
      <c r="A350" s="160">
        <v>348</v>
      </c>
      <c r="B350" s="156" t="s">
        <v>75</v>
      </c>
      <c r="C350" s="105" t="s">
        <v>677</v>
      </c>
      <c r="D350" s="184" t="s">
        <v>1375</v>
      </c>
      <c r="E350" s="145" t="s">
        <v>164</v>
      </c>
      <c r="F350" s="16" t="s">
        <v>1376</v>
      </c>
      <c r="G350" s="16">
        <v>2017</v>
      </c>
      <c r="H350" s="16">
        <v>2022</v>
      </c>
      <c r="I350" s="48">
        <v>33846000</v>
      </c>
      <c r="J350" s="48">
        <v>0</v>
      </c>
      <c r="K350" s="48">
        <v>3000000</v>
      </c>
      <c r="L350" s="48"/>
    </row>
    <row r="351" spans="1:12" s="12" customFormat="1" ht="47.1" customHeight="1">
      <c r="A351" s="160">
        <v>349</v>
      </c>
      <c r="B351" s="156" t="s">
        <v>75</v>
      </c>
      <c r="C351" s="105" t="s">
        <v>677</v>
      </c>
      <c r="D351" s="183" t="s">
        <v>676</v>
      </c>
      <c r="E351" s="145" t="s">
        <v>1374</v>
      </c>
      <c r="F351" s="16" t="s">
        <v>1377</v>
      </c>
      <c r="G351" s="16">
        <v>2020</v>
      </c>
      <c r="H351" s="16">
        <v>2020</v>
      </c>
      <c r="I351" s="48">
        <v>13647000</v>
      </c>
      <c r="J351" s="48">
        <v>0</v>
      </c>
      <c r="K351" s="48">
        <v>13647000</v>
      </c>
      <c r="L351" s="48"/>
    </row>
    <row r="352" spans="1:12" s="12" customFormat="1" ht="47.1" customHeight="1">
      <c r="A352" s="157">
        <v>350</v>
      </c>
      <c r="B352" s="156" t="s">
        <v>75</v>
      </c>
      <c r="C352" s="105" t="s">
        <v>677</v>
      </c>
      <c r="D352" s="175" t="s">
        <v>1378</v>
      </c>
      <c r="E352" s="145" t="s">
        <v>1374</v>
      </c>
      <c r="F352" s="16" t="s">
        <v>1379</v>
      </c>
      <c r="G352" s="16">
        <v>2020</v>
      </c>
      <c r="H352" s="16">
        <v>2020</v>
      </c>
      <c r="I352" s="48">
        <v>13000000</v>
      </c>
      <c r="J352" s="48">
        <v>0</v>
      </c>
      <c r="K352" s="48">
        <v>13000000</v>
      </c>
      <c r="L352" s="71"/>
    </row>
    <row r="353" spans="1:12" s="12" customFormat="1" ht="47.1" customHeight="1">
      <c r="A353" s="160">
        <v>351</v>
      </c>
      <c r="B353" s="156" t="s">
        <v>75</v>
      </c>
      <c r="C353" s="105" t="s">
        <v>677</v>
      </c>
      <c r="D353" s="175" t="s">
        <v>1380</v>
      </c>
      <c r="E353" s="145" t="s">
        <v>1374</v>
      </c>
      <c r="F353" s="16" t="s">
        <v>647</v>
      </c>
      <c r="G353" s="15">
        <v>2011</v>
      </c>
      <c r="H353" s="15">
        <v>2021</v>
      </c>
      <c r="I353" s="48">
        <v>30550000</v>
      </c>
      <c r="J353" s="48">
        <v>25550000</v>
      </c>
      <c r="K353" s="48">
        <v>4600000</v>
      </c>
      <c r="L353" s="71"/>
    </row>
    <row r="354" spans="1:12" s="12" customFormat="1" ht="47.1" customHeight="1">
      <c r="A354" s="160">
        <v>352</v>
      </c>
      <c r="B354" s="156" t="s">
        <v>75</v>
      </c>
      <c r="C354" s="105" t="s">
        <v>677</v>
      </c>
      <c r="D354" s="175" t="s">
        <v>1381</v>
      </c>
      <c r="E354" s="145" t="s">
        <v>164</v>
      </c>
      <c r="F354" s="16" t="s">
        <v>647</v>
      </c>
      <c r="G354" s="15">
        <v>2013</v>
      </c>
      <c r="H354" s="15">
        <v>2022</v>
      </c>
      <c r="I354" s="48">
        <v>6000000</v>
      </c>
      <c r="J354" s="48">
        <v>5854000</v>
      </c>
      <c r="K354" s="48">
        <v>2000</v>
      </c>
      <c r="L354" s="71"/>
    </row>
    <row r="355" spans="1:12" s="12" customFormat="1" ht="47.1" customHeight="1">
      <c r="A355" s="157">
        <v>353</v>
      </c>
      <c r="B355" s="156" t="s">
        <v>75</v>
      </c>
      <c r="C355" s="105" t="s">
        <v>677</v>
      </c>
      <c r="D355" s="175" t="s">
        <v>1382</v>
      </c>
      <c r="E355" s="145" t="s">
        <v>83</v>
      </c>
      <c r="F355" s="16" t="s">
        <v>647</v>
      </c>
      <c r="G355" s="17">
        <v>2017</v>
      </c>
      <c r="H355" s="17">
        <v>2022</v>
      </c>
      <c r="I355" s="41">
        <v>2550000</v>
      </c>
      <c r="J355" s="41">
        <v>1950000</v>
      </c>
      <c r="K355" s="41">
        <v>300000</v>
      </c>
      <c r="L355" s="71"/>
    </row>
    <row r="356" spans="1:12" s="12" customFormat="1" ht="47.1" customHeight="1">
      <c r="A356" s="160">
        <v>354</v>
      </c>
      <c r="B356" s="156" t="s">
        <v>75</v>
      </c>
      <c r="C356" s="105" t="s">
        <v>677</v>
      </c>
      <c r="D356" s="175" t="s">
        <v>1383</v>
      </c>
      <c r="E356" s="145" t="s">
        <v>1374</v>
      </c>
      <c r="F356" s="16" t="s">
        <v>1384</v>
      </c>
      <c r="G356" s="17">
        <v>2020</v>
      </c>
      <c r="H356" s="17">
        <v>2020</v>
      </c>
      <c r="I356" s="41">
        <v>1000000</v>
      </c>
      <c r="J356" s="41">
        <v>0</v>
      </c>
      <c r="K356" s="41">
        <v>1000000</v>
      </c>
      <c r="L356" s="71"/>
    </row>
    <row r="357" spans="1:12" s="12" customFormat="1" ht="47.1" customHeight="1">
      <c r="A357" s="160">
        <v>355</v>
      </c>
      <c r="B357" s="156" t="s">
        <v>75</v>
      </c>
      <c r="C357" s="105" t="s">
        <v>677</v>
      </c>
      <c r="D357" s="175" t="s">
        <v>1385</v>
      </c>
      <c r="E357" s="141" t="s">
        <v>210</v>
      </c>
      <c r="F357" s="16" t="s">
        <v>1386</v>
      </c>
      <c r="G357" s="15">
        <v>2007</v>
      </c>
      <c r="H357" s="15">
        <v>2020</v>
      </c>
      <c r="I357" s="48">
        <v>31472000</v>
      </c>
      <c r="J357" s="48">
        <v>30232000</v>
      </c>
      <c r="K357" s="48">
        <v>1240000</v>
      </c>
      <c r="L357" s="71"/>
    </row>
    <row r="358" spans="1:12" s="12" customFormat="1" ht="47.1" customHeight="1">
      <c r="A358" s="157">
        <v>356</v>
      </c>
      <c r="B358" s="156" t="s">
        <v>75</v>
      </c>
      <c r="C358" s="105" t="s">
        <v>677</v>
      </c>
      <c r="D358" s="175" t="s">
        <v>1387</v>
      </c>
      <c r="E358" s="141" t="s">
        <v>210</v>
      </c>
      <c r="F358" s="16" t="s">
        <v>1388</v>
      </c>
      <c r="G358" s="15">
        <v>2009</v>
      </c>
      <c r="H358" s="15">
        <v>2020</v>
      </c>
      <c r="I358" s="48">
        <v>79248000</v>
      </c>
      <c r="J358" s="48">
        <v>75248000</v>
      </c>
      <c r="K358" s="48">
        <v>4000000</v>
      </c>
      <c r="L358" s="71"/>
    </row>
    <row r="359" spans="1:12" s="12" customFormat="1" ht="47.1" customHeight="1">
      <c r="A359" s="160">
        <v>357</v>
      </c>
      <c r="B359" s="156" t="s">
        <v>75</v>
      </c>
      <c r="C359" s="105" t="s">
        <v>677</v>
      </c>
      <c r="D359" s="176" t="s">
        <v>1389</v>
      </c>
      <c r="E359" s="141" t="s">
        <v>210</v>
      </c>
      <c r="F359" s="16" t="s">
        <v>1390</v>
      </c>
      <c r="G359" s="15">
        <v>2010</v>
      </c>
      <c r="H359" s="15">
        <v>2020</v>
      </c>
      <c r="I359" s="48">
        <v>11722000</v>
      </c>
      <c r="J359" s="48">
        <v>11022000</v>
      </c>
      <c r="K359" s="48">
        <v>700000</v>
      </c>
      <c r="L359" s="71"/>
    </row>
    <row r="360" spans="1:12" s="12" customFormat="1" ht="47.1" customHeight="1">
      <c r="A360" s="160">
        <v>358</v>
      </c>
      <c r="B360" s="156" t="s">
        <v>75</v>
      </c>
      <c r="C360" s="105" t="s">
        <v>677</v>
      </c>
      <c r="D360" s="176" t="s">
        <v>1391</v>
      </c>
      <c r="E360" s="141" t="s">
        <v>210</v>
      </c>
      <c r="F360" s="16" t="s">
        <v>1390</v>
      </c>
      <c r="G360" s="15">
        <v>2012</v>
      </c>
      <c r="H360" s="15">
        <v>2020</v>
      </c>
      <c r="I360" s="48">
        <v>2129000</v>
      </c>
      <c r="J360" s="48">
        <v>1929000</v>
      </c>
      <c r="K360" s="48">
        <v>200000</v>
      </c>
      <c r="L360" s="71"/>
    </row>
    <row r="361" spans="1:12" s="12" customFormat="1" ht="47.1" customHeight="1">
      <c r="A361" s="157">
        <v>359</v>
      </c>
      <c r="B361" s="156" t="s">
        <v>75</v>
      </c>
      <c r="C361" s="105" t="s">
        <v>677</v>
      </c>
      <c r="D361" s="176" t="s">
        <v>1392</v>
      </c>
      <c r="E361" s="145" t="s">
        <v>210</v>
      </c>
      <c r="F361" s="16" t="s">
        <v>1390</v>
      </c>
      <c r="G361" s="15">
        <v>2020</v>
      </c>
      <c r="H361" s="15">
        <v>2020</v>
      </c>
      <c r="I361" s="48">
        <v>400000</v>
      </c>
      <c r="J361" s="48">
        <v>0</v>
      </c>
      <c r="K361" s="48">
        <v>400000</v>
      </c>
      <c r="L361" s="71"/>
    </row>
    <row r="362" spans="1:12" s="12" customFormat="1" ht="47.1" customHeight="1">
      <c r="A362" s="160">
        <v>360</v>
      </c>
      <c r="B362" s="156" t="s">
        <v>75</v>
      </c>
      <c r="C362" s="105" t="s">
        <v>677</v>
      </c>
      <c r="D362" s="175" t="s">
        <v>1393</v>
      </c>
      <c r="E362" s="145" t="s">
        <v>210</v>
      </c>
      <c r="F362" s="16" t="s">
        <v>1394</v>
      </c>
      <c r="G362" s="15">
        <v>2016</v>
      </c>
      <c r="H362" s="15">
        <v>2020</v>
      </c>
      <c r="I362" s="48">
        <v>21150000</v>
      </c>
      <c r="J362" s="48">
        <v>17440000</v>
      </c>
      <c r="K362" s="48">
        <v>2303000</v>
      </c>
      <c r="L362" s="71"/>
    </row>
    <row r="363" spans="1:12" s="12" customFormat="1" ht="47.1" customHeight="1">
      <c r="A363" s="160">
        <v>361</v>
      </c>
      <c r="B363" s="156" t="s">
        <v>75</v>
      </c>
      <c r="C363" s="105" t="s">
        <v>677</v>
      </c>
      <c r="D363" s="175" t="s">
        <v>844</v>
      </c>
      <c r="E363" s="145" t="s">
        <v>210</v>
      </c>
      <c r="F363" s="16" t="s">
        <v>639</v>
      </c>
      <c r="G363" s="15">
        <v>2020</v>
      </c>
      <c r="H363" s="15">
        <v>2020</v>
      </c>
      <c r="I363" s="48">
        <v>1456000</v>
      </c>
      <c r="J363" s="48">
        <v>0</v>
      </c>
      <c r="K363" s="48">
        <v>1456000</v>
      </c>
      <c r="L363" s="71"/>
    </row>
    <row r="364" spans="1:12" s="12" customFormat="1" ht="47.1" customHeight="1">
      <c r="A364" s="157">
        <v>362</v>
      </c>
      <c r="B364" s="156" t="s">
        <v>75</v>
      </c>
      <c r="C364" s="105" t="s">
        <v>677</v>
      </c>
      <c r="D364" s="176" t="s">
        <v>1395</v>
      </c>
      <c r="E364" s="145" t="s">
        <v>210</v>
      </c>
      <c r="F364" s="16" t="s">
        <v>1396</v>
      </c>
      <c r="G364" s="15">
        <v>2019</v>
      </c>
      <c r="H364" s="15">
        <v>2022</v>
      </c>
      <c r="I364" s="48">
        <v>37740000</v>
      </c>
      <c r="J364" s="48">
        <v>4000000</v>
      </c>
      <c r="K364" s="48">
        <v>10000</v>
      </c>
      <c r="L364" s="71"/>
    </row>
    <row r="365" spans="1:12" s="12" customFormat="1" ht="47.1" customHeight="1">
      <c r="A365" s="160">
        <v>363</v>
      </c>
      <c r="B365" s="156" t="s">
        <v>75</v>
      </c>
      <c r="C365" s="105" t="s">
        <v>677</v>
      </c>
      <c r="D365" s="176" t="s">
        <v>1397</v>
      </c>
      <c r="E365" s="141" t="s">
        <v>83</v>
      </c>
      <c r="F365" s="16" t="s">
        <v>1398</v>
      </c>
      <c r="G365" s="17">
        <v>1991</v>
      </c>
      <c r="H365" s="17">
        <v>2023</v>
      </c>
      <c r="I365" s="41">
        <v>33482000</v>
      </c>
      <c r="J365" s="41">
        <v>22932000</v>
      </c>
      <c r="K365" s="41">
        <v>1310000</v>
      </c>
      <c r="L365" s="71"/>
    </row>
    <row r="366" spans="1:12" s="12" customFormat="1" ht="47.1" customHeight="1">
      <c r="A366" s="160">
        <v>364</v>
      </c>
      <c r="B366" s="156" t="s">
        <v>75</v>
      </c>
      <c r="C366" s="105" t="s">
        <v>677</v>
      </c>
      <c r="D366" s="176" t="s">
        <v>1399</v>
      </c>
      <c r="E366" s="141" t="s">
        <v>83</v>
      </c>
      <c r="F366" s="16" t="s">
        <v>1400</v>
      </c>
      <c r="G366" s="17">
        <v>2010</v>
      </c>
      <c r="H366" s="17">
        <v>2023</v>
      </c>
      <c r="I366" s="41">
        <v>18302000</v>
      </c>
      <c r="J366" s="41">
        <v>9497000</v>
      </c>
      <c r="K366" s="41">
        <v>1160000</v>
      </c>
      <c r="L366" s="71"/>
    </row>
    <row r="367" spans="1:12" s="12" customFormat="1" ht="47.1" customHeight="1">
      <c r="A367" s="157">
        <v>365</v>
      </c>
      <c r="B367" s="156" t="s">
        <v>75</v>
      </c>
      <c r="C367" s="105" t="s">
        <v>677</v>
      </c>
      <c r="D367" s="176" t="s">
        <v>1401</v>
      </c>
      <c r="E367" s="141" t="s">
        <v>83</v>
      </c>
      <c r="F367" s="16" t="s">
        <v>1402</v>
      </c>
      <c r="G367" s="17">
        <v>2016</v>
      </c>
      <c r="H367" s="17">
        <v>2023</v>
      </c>
      <c r="I367" s="41">
        <v>13377000</v>
      </c>
      <c r="J367" s="41">
        <v>4183000</v>
      </c>
      <c r="K367" s="41">
        <v>1055000</v>
      </c>
      <c r="L367" s="71"/>
    </row>
    <row r="368" spans="1:12" s="12" customFormat="1" ht="47.1" customHeight="1">
      <c r="A368" s="160">
        <v>366</v>
      </c>
      <c r="B368" s="156" t="s">
        <v>75</v>
      </c>
      <c r="C368" s="105" t="s">
        <v>677</v>
      </c>
      <c r="D368" s="176" t="s">
        <v>1403</v>
      </c>
      <c r="E368" s="141" t="s">
        <v>83</v>
      </c>
      <c r="F368" s="16" t="s">
        <v>1404</v>
      </c>
      <c r="G368" s="17">
        <v>2020</v>
      </c>
      <c r="H368" s="17">
        <v>2022</v>
      </c>
      <c r="I368" s="41">
        <v>806000</v>
      </c>
      <c r="J368" s="41">
        <v>0</v>
      </c>
      <c r="K368" s="41">
        <v>272000</v>
      </c>
      <c r="L368" s="71"/>
    </row>
    <row r="369" spans="1:12" s="11" customFormat="1" ht="47.1" customHeight="1">
      <c r="A369" s="160">
        <v>367</v>
      </c>
      <c r="B369" s="156" t="s">
        <v>75</v>
      </c>
      <c r="C369" s="105" t="s">
        <v>640</v>
      </c>
      <c r="D369" s="183" t="s">
        <v>621</v>
      </c>
      <c r="E369" s="60" t="s">
        <v>74</v>
      </c>
      <c r="F369" s="19" t="s">
        <v>641</v>
      </c>
      <c r="G369" s="16">
        <v>2020</v>
      </c>
      <c r="H369" s="16">
        <v>2020</v>
      </c>
      <c r="I369" s="74">
        <v>1400000</v>
      </c>
      <c r="J369" s="74"/>
      <c r="K369" s="74">
        <v>1400000</v>
      </c>
      <c r="L369" s="20"/>
    </row>
    <row r="370" spans="1:12" s="11" customFormat="1" ht="47.1" customHeight="1">
      <c r="A370" s="157">
        <v>368</v>
      </c>
      <c r="B370" s="156" t="s">
        <v>75</v>
      </c>
      <c r="C370" s="105" t="s">
        <v>640</v>
      </c>
      <c r="E370" s="60" t="s">
        <v>74</v>
      </c>
      <c r="F370" s="18" t="s">
        <v>761</v>
      </c>
      <c r="G370" s="16">
        <v>2006</v>
      </c>
      <c r="H370" s="16">
        <v>2023</v>
      </c>
      <c r="I370" s="73">
        <v>267937500</v>
      </c>
      <c r="J370" s="73">
        <v>68482000</v>
      </c>
      <c r="K370" s="73">
        <v>22975000</v>
      </c>
      <c r="L370" s="20"/>
    </row>
    <row r="371" spans="1:12" s="11" customFormat="1" ht="47.1" customHeight="1">
      <c r="A371" s="160">
        <v>369</v>
      </c>
      <c r="B371" s="156" t="s">
        <v>75</v>
      </c>
      <c r="C371" s="105" t="s">
        <v>640</v>
      </c>
      <c r="D371" s="238"/>
      <c r="E371" s="60" t="s">
        <v>74</v>
      </c>
      <c r="F371" s="18"/>
      <c r="G371" s="16">
        <v>2006</v>
      </c>
      <c r="H371" s="16">
        <v>2023</v>
      </c>
      <c r="I371" s="73"/>
      <c r="J371" s="73"/>
      <c r="K371" s="73"/>
      <c r="L371" s="20"/>
    </row>
    <row r="372" spans="1:12" s="11" customFormat="1" ht="47.1" customHeight="1">
      <c r="A372" s="160">
        <v>370</v>
      </c>
      <c r="B372" s="156" t="s">
        <v>75</v>
      </c>
      <c r="C372" s="105" t="s">
        <v>640</v>
      </c>
      <c r="D372" s="238"/>
      <c r="E372" s="60" t="s">
        <v>74</v>
      </c>
      <c r="F372" s="19" t="s">
        <v>762</v>
      </c>
      <c r="G372" s="16">
        <v>2006</v>
      </c>
      <c r="H372" s="16">
        <v>2023</v>
      </c>
      <c r="I372" s="73"/>
      <c r="J372" s="73"/>
      <c r="K372" s="73"/>
      <c r="L372" s="20"/>
    </row>
    <row r="373" spans="1:12" s="11" customFormat="1" ht="47.1" customHeight="1">
      <c r="A373" s="157">
        <v>371</v>
      </c>
      <c r="B373" s="156" t="s">
        <v>75</v>
      </c>
      <c r="C373" s="105" t="s">
        <v>640</v>
      </c>
      <c r="D373" s="238" t="s">
        <v>760</v>
      </c>
      <c r="E373" s="60" t="s">
        <v>74</v>
      </c>
      <c r="F373" s="19" t="s">
        <v>763</v>
      </c>
      <c r="G373" s="16">
        <v>2006</v>
      </c>
      <c r="H373" s="16">
        <v>2023</v>
      </c>
      <c r="I373" s="73"/>
      <c r="J373" s="73"/>
      <c r="K373" s="73"/>
      <c r="L373" s="20"/>
    </row>
    <row r="374" spans="1:12" s="11" customFormat="1" ht="47.1" customHeight="1">
      <c r="A374" s="160">
        <v>372</v>
      </c>
      <c r="B374" s="156" t="s">
        <v>75</v>
      </c>
      <c r="C374" s="105" t="s">
        <v>640</v>
      </c>
      <c r="D374" s="238"/>
      <c r="E374" s="60" t="s">
        <v>74</v>
      </c>
      <c r="F374" s="19" t="s">
        <v>764</v>
      </c>
      <c r="G374" s="16">
        <v>2006</v>
      </c>
      <c r="H374" s="16">
        <v>2023</v>
      </c>
      <c r="I374" s="73"/>
      <c r="J374" s="73"/>
      <c r="K374" s="73"/>
      <c r="L374" s="20"/>
    </row>
    <row r="375" spans="1:12" s="11" customFormat="1" ht="47.1" customHeight="1">
      <c r="A375" s="160">
        <v>373</v>
      </c>
      <c r="B375" s="154" t="s">
        <v>75</v>
      </c>
      <c r="C375" s="105" t="s">
        <v>640</v>
      </c>
      <c r="D375" s="238"/>
      <c r="E375" s="60" t="s">
        <v>74</v>
      </c>
      <c r="F375" s="19" t="s">
        <v>765</v>
      </c>
      <c r="G375" s="16">
        <v>2006</v>
      </c>
      <c r="H375" s="16">
        <v>2023</v>
      </c>
      <c r="I375" s="73"/>
      <c r="J375" s="73"/>
      <c r="K375" s="73"/>
      <c r="L375" s="20"/>
    </row>
    <row r="376" spans="1:12" s="11" customFormat="1" ht="47.1" customHeight="1">
      <c r="A376" s="157">
        <v>374</v>
      </c>
      <c r="B376" s="154" t="s">
        <v>75</v>
      </c>
      <c r="C376" s="105" t="s">
        <v>640</v>
      </c>
      <c r="D376" s="238"/>
      <c r="E376" s="60" t="s">
        <v>74</v>
      </c>
      <c r="F376" s="19" t="s">
        <v>766</v>
      </c>
      <c r="G376" s="16">
        <v>2006</v>
      </c>
      <c r="H376" s="16">
        <v>2023</v>
      </c>
      <c r="I376" s="73"/>
      <c r="J376" s="73"/>
      <c r="K376" s="73"/>
      <c r="L376" s="20"/>
    </row>
    <row r="377" spans="1:12" s="11" customFormat="1" ht="47.1" customHeight="1">
      <c r="A377" s="160">
        <v>375</v>
      </c>
      <c r="B377" s="154" t="s">
        <v>75</v>
      </c>
      <c r="C377" s="105" t="s">
        <v>640</v>
      </c>
      <c r="D377" s="238"/>
      <c r="E377" s="60" t="s">
        <v>74</v>
      </c>
      <c r="F377" s="19"/>
      <c r="G377" s="16">
        <v>2006</v>
      </c>
      <c r="H377" s="16">
        <v>2023</v>
      </c>
      <c r="I377" s="73"/>
      <c r="J377" s="73"/>
      <c r="K377" s="73"/>
      <c r="L377" s="20"/>
    </row>
    <row r="378" spans="1:12" s="11" customFormat="1" ht="47.1" customHeight="1">
      <c r="A378" s="160">
        <v>376</v>
      </c>
      <c r="B378" s="154" t="s">
        <v>75</v>
      </c>
      <c r="C378" s="105" t="s">
        <v>640</v>
      </c>
      <c r="D378" s="239" t="s">
        <v>73</v>
      </c>
      <c r="E378" s="60" t="s">
        <v>74</v>
      </c>
      <c r="F378" s="19" t="s">
        <v>767</v>
      </c>
      <c r="G378" s="16">
        <v>2020</v>
      </c>
      <c r="H378" s="16">
        <v>2020</v>
      </c>
      <c r="I378" s="73">
        <v>7364000</v>
      </c>
      <c r="J378" s="73">
        <v>0</v>
      </c>
      <c r="K378" s="73">
        <v>7364000</v>
      </c>
      <c r="L378" s="20"/>
    </row>
    <row r="379" spans="1:12" s="11" customFormat="1" ht="47.1" customHeight="1">
      <c r="A379" s="157">
        <v>377</v>
      </c>
      <c r="B379" s="154" t="s">
        <v>75</v>
      </c>
      <c r="C379" s="105" t="s">
        <v>640</v>
      </c>
      <c r="D379" s="178" t="s">
        <v>73</v>
      </c>
      <c r="E379" s="60" t="s">
        <v>74</v>
      </c>
      <c r="F379" s="19" t="s">
        <v>768</v>
      </c>
      <c r="G379" s="16"/>
      <c r="H379" s="16"/>
      <c r="I379" s="73"/>
      <c r="J379" s="73"/>
      <c r="K379" s="73"/>
      <c r="L379" s="20"/>
    </row>
    <row r="380" spans="1:12" s="11" customFormat="1" ht="47.1" customHeight="1">
      <c r="A380" s="160">
        <v>378</v>
      </c>
      <c r="B380" s="154" t="s">
        <v>75</v>
      </c>
      <c r="C380" s="105" t="s">
        <v>640</v>
      </c>
      <c r="D380" s="178" t="s">
        <v>617</v>
      </c>
      <c r="E380" s="60" t="s">
        <v>74</v>
      </c>
      <c r="F380" s="19" t="s">
        <v>644</v>
      </c>
      <c r="G380" s="16">
        <v>2020</v>
      </c>
      <c r="H380" s="16">
        <v>2020</v>
      </c>
      <c r="I380" s="74">
        <v>3000000</v>
      </c>
      <c r="J380" s="74">
        <v>0</v>
      </c>
      <c r="K380" s="74">
        <v>3000000</v>
      </c>
      <c r="L380" s="20"/>
    </row>
    <row r="381" spans="1:12" s="11" customFormat="1" ht="47.1" customHeight="1">
      <c r="A381" s="160">
        <v>379</v>
      </c>
      <c r="B381" s="154" t="s">
        <v>75</v>
      </c>
      <c r="C381" s="105" t="s">
        <v>640</v>
      </c>
      <c r="D381" s="177" t="s">
        <v>615</v>
      </c>
      <c r="E381" s="60" t="s">
        <v>74</v>
      </c>
      <c r="F381" s="19" t="s">
        <v>643</v>
      </c>
      <c r="G381" s="16">
        <v>2020</v>
      </c>
      <c r="H381" s="16">
        <v>2022</v>
      </c>
      <c r="I381" s="74">
        <v>6000000</v>
      </c>
      <c r="J381" s="74">
        <v>0</v>
      </c>
      <c r="K381" s="74">
        <v>1500000</v>
      </c>
      <c r="L381" s="20"/>
    </row>
    <row r="382" spans="1:12" s="11" customFormat="1" ht="47.1" customHeight="1">
      <c r="A382" s="157">
        <v>380</v>
      </c>
      <c r="B382" s="154" t="s">
        <v>75</v>
      </c>
      <c r="C382" s="105" t="s">
        <v>640</v>
      </c>
      <c r="D382" s="183" t="s">
        <v>642</v>
      </c>
      <c r="E382" s="60" t="s">
        <v>74</v>
      </c>
      <c r="F382" s="75" t="s">
        <v>629</v>
      </c>
      <c r="G382" s="16">
        <v>2020</v>
      </c>
      <c r="H382" s="16">
        <v>2022</v>
      </c>
      <c r="I382" s="74">
        <v>17000000</v>
      </c>
      <c r="J382" s="74">
        <v>0</v>
      </c>
      <c r="K382" s="74">
        <v>5200000</v>
      </c>
      <c r="L382" s="20"/>
    </row>
    <row r="383" spans="1:12" s="11" customFormat="1" ht="47.1" customHeight="1">
      <c r="A383" s="160">
        <v>381</v>
      </c>
      <c r="B383" s="154" t="s">
        <v>75</v>
      </c>
      <c r="C383" s="105" t="s">
        <v>640</v>
      </c>
      <c r="D383" s="175" t="s">
        <v>769</v>
      </c>
      <c r="E383" s="60" t="s">
        <v>74</v>
      </c>
      <c r="F383" s="75" t="s">
        <v>341</v>
      </c>
      <c r="G383" s="16">
        <v>2020</v>
      </c>
      <c r="H383" s="16">
        <v>2020</v>
      </c>
      <c r="I383" s="74">
        <v>12000000</v>
      </c>
      <c r="J383" s="74">
        <v>0</v>
      </c>
      <c r="K383" s="74">
        <v>12000000</v>
      </c>
      <c r="L383" s="20"/>
    </row>
    <row r="384" spans="1:12" s="12" customFormat="1" ht="47.1" customHeight="1">
      <c r="A384" s="160">
        <v>382</v>
      </c>
      <c r="B384" s="154" t="s">
        <v>75</v>
      </c>
      <c r="C384" s="105" t="s">
        <v>640</v>
      </c>
      <c r="D384" s="175" t="s">
        <v>770</v>
      </c>
      <c r="E384" s="60" t="s">
        <v>74</v>
      </c>
      <c r="F384" s="19" t="s">
        <v>645</v>
      </c>
      <c r="G384" s="16">
        <v>2020</v>
      </c>
      <c r="H384" s="16">
        <v>2020</v>
      </c>
      <c r="I384" s="74">
        <v>87896857</v>
      </c>
      <c r="J384" s="74">
        <v>0</v>
      </c>
      <c r="K384" s="74">
        <v>87896857</v>
      </c>
      <c r="L384" s="229"/>
    </row>
    <row r="385" spans="1:12" s="3" customFormat="1" ht="47.1" customHeight="1">
      <c r="A385" s="157">
        <v>383</v>
      </c>
      <c r="B385" s="156" t="s">
        <v>75</v>
      </c>
      <c r="C385" s="105" t="s">
        <v>640</v>
      </c>
      <c r="D385" s="175" t="s">
        <v>646</v>
      </c>
      <c r="E385" s="60" t="s">
        <v>74</v>
      </c>
      <c r="F385" s="18" t="s">
        <v>771</v>
      </c>
      <c r="G385" s="16">
        <v>2016</v>
      </c>
      <c r="H385" s="16">
        <v>2020</v>
      </c>
      <c r="I385" s="74">
        <v>4306000</v>
      </c>
      <c r="J385" s="74" t="s">
        <v>772</v>
      </c>
      <c r="K385" s="74">
        <v>390000</v>
      </c>
      <c r="L385" s="230"/>
    </row>
    <row r="386" spans="1:12" s="4" customFormat="1" ht="47.1" customHeight="1">
      <c r="A386" s="160">
        <v>384</v>
      </c>
      <c r="B386" s="156" t="s">
        <v>75</v>
      </c>
      <c r="C386" s="105" t="s">
        <v>640</v>
      </c>
      <c r="D386" s="175" t="s">
        <v>773</v>
      </c>
      <c r="E386" s="60" t="s">
        <v>74</v>
      </c>
      <c r="F386" s="18" t="s">
        <v>774</v>
      </c>
      <c r="G386" s="16">
        <v>2019</v>
      </c>
      <c r="H386" s="16">
        <v>2022</v>
      </c>
      <c r="I386" s="74">
        <v>16100000</v>
      </c>
      <c r="J386" s="74" t="s">
        <v>775</v>
      </c>
      <c r="K386" s="74">
        <v>10000</v>
      </c>
      <c r="L386" s="231"/>
    </row>
    <row r="387" spans="1:12" s="11" customFormat="1" ht="47.1" customHeight="1">
      <c r="A387" s="160">
        <v>385</v>
      </c>
      <c r="B387" s="156" t="s">
        <v>75</v>
      </c>
      <c r="C387" s="105" t="s">
        <v>640</v>
      </c>
      <c r="D387" s="175" t="s">
        <v>776</v>
      </c>
      <c r="E387" s="60" t="s">
        <v>74</v>
      </c>
      <c r="F387" s="19" t="s">
        <v>636</v>
      </c>
      <c r="G387" s="16">
        <v>2020</v>
      </c>
      <c r="H387" s="16">
        <v>2020</v>
      </c>
      <c r="I387" s="74">
        <v>250000</v>
      </c>
      <c r="J387" s="74">
        <v>0</v>
      </c>
      <c r="K387" s="74">
        <v>250000</v>
      </c>
      <c r="L387" s="20"/>
    </row>
    <row r="388" spans="1:12" s="11" customFormat="1" ht="47.1" customHeight="1">
      <c r="A388" s="157">
        <v>386</v>
      </c>
      <c r="B388" s="156" t="s">
        <v>75</v>
      </c>
      <c r="C388" s="105" t="s">
        <v>640</v>
      </c>
      <c r="D388" s="175" t="s">
        <v>777</v>
      </c>
      <c r="E388" s="60" t="s">
        <v>74</v>
      </c>
      <c r="F388" s="18" t="s">
        <v>639</v>
      </c>
      <c r="G388" s="16">
        <v>2020</v>
      </c>
      <c r="H388" s="16">
        <v>2020</v>
      </c>
      <c r="I388" s="74">
        <v>9150000</v>
      </c>
      <c r="J388" s="74">
        <v>0</v>
      </c>
      <c r="K388" s="74">
        <v>9150000</v>
      </c>
      <c r="L388" s="20"/>
    </row>
    <row r="389" spans="1:12" s="11" customFormat="1" ht="47.1" customHeight="1">
      <c r="A389" s="160">
        <v>387</v>
      </c>
      <c r="B389" s="154" t="s">
        <v>75</v>
      </c>
      <c r="C389" s="105" t="s">
        <v>640</v>
      </c>
      <c r="D389" s="175" t="s">
        <v>648</v>
      </c>
      <c r="E389" s="60" t="s">
        <v>74</v>
      </c>
      <c r="F389" s="19" t="s">
        <v>778</v>
      </c>
      <c r="G389" s="16">
        <v>2016</v>
      </c>
      <c r="H389" s="16">
        <v>2022</v>
      </c>
      <c r="I389" s="74">
        <v>11567000</v>
      </c>
      <c r="J389" s="74" t="s">
        <v>779</v>
      </c>
      <c r="K389" s="74">
        <v>2000000</v>
      </c>
      <c r="L389" s="20"/>
    </row>
    <row r="390" spans="1:12" s="11" customFormat="1" ht="47.1" customHeight="1">
      <c r="A390" s="160">
        <v>388</v>
      </c>
      <c r="B390" s="154" t="s">
        <v>75</v>
      </c>
      <c r="C390" s="105" t="s">
        <v>640</v>
      </c>
      <c r="D390" s="175" t="s">
        <v>649</v>
      </c>
      <c r="E390" s="60" t="s">
        <v>74</v>
      </c>
      <c r="F390" s="19" t="s">
        <v>647</v>
      </c>
      <c r="G390" s="16">
        <v>2017</v>
      </c>
      <c r="H390" s="16">
        <v>2023</v>
      </c>
      <c r="I390" s="74">
        <v>150000000</v>
      </c>
      <c r="J390" s="74">
        <v>46948000</v>
      </c>
      <c r="K390" s="74">
        <v>30000000</v>
      </c>
      <c r="L390" s="20"/>
    </row>
    <row r="391" spans="1:12" s="11" customFormat="1" ht="47.1" customHeight="1">
      <c r="A391" s="157">
        <v>389</v>
      </c>
      <c r="B391" s="154" t="s">
        <v>75</v>
      </c>
      <c r="C391" s="105" t="s">
        <v>640</v>
      </c>
      <c r="D391" s="175" t="s">
        <v>780</v>
      </c>
      <c r="E391" s="60" t="s">
        <v>74</v>
      </c>
      <c r="F391" s="19" t="s">
        <v>647</v>
      </c>
      <c r="G391" s="16">
        <v>1999</v>
      </c>
      <c r="H391" s="16">
        <v>2022</v>
      </c>
      <c r="I391" s="74">
        <v>13803436</v>
      </c>
      <c r="J391" s="74">
        <v>0</v>
      </c>
      <c r="K391" s="74">
        <v>9690436</v>
      </c>
      <c r="L391" s="20"/>
    </row>
    <row r="392" spans="1:12" s="12" customFormat="1" ht="47.1" customHeight="1">
      <c r="A392" s="160">
        <v>390</v>
      </c>
      <c r="B392" s="154" t="s">
        <v>75</v>
      </c>
      <c r="C392" s="105" t="s">
        <v>650</v>
      </c>
      <c r="D392" s="175" t="s">
        <v>1153</v>
      </c>
      <c r="E392" s="143" t="s">
        <v>17</v>
      </c>
      <c r="F392" s="17" t="s">
        <v>608</v>
      </c>
      <c r="G392" s="17">
        <v>2020</v>
      </c>
      <c r="H392" s="17">
        <v>2020</v>
      </c>
      <c r="I392" s="39">
        <v>200000</v>
      </c>
      <c r="J392" s="50">
        <v>0</v>
      </c>
      <c r="K392" s="39">
        <v>1500000</v>
      </c>
      <c r="L392" s="229"/>
    </row>
    <row r="393" spans="1:12" s="6" customFormat="1" ht="47.1" customHeight="1">
      <c r="A393" s="160">
        <v>391</v>
      </c>
      <c r="B393" s="154" t="s">
        <v>75</v>
      </c>
      <c r="C393" s="105" t="s">
        <v>650</v>
      </c>
      <c r="D393" s="175" t="s">
        <v>830</v>
      </c>
      <c r="E393" s="143" t="s">
        <v>17</v>
      </c>
      <c r="F393" s="16" t="s">
        <v>651</v>
      </c>
      <c r="G393" s="17">
        <v>2020</v>
      </c>
      <c r="H393" s="17">
        <v>2022</v>
      </c>
      <c r="I393" s="21">
        <v>15000000</v>
      </c>
      <c r="J393" s="61">
        <v>0</v>
      </c>
      <c r="K393" s="39">
        <v>1500000</v>
      </c>
      <c r="L393" s="232"/>
    </row>
    <row r="394" spans="1:12" s="6" customFormat="1" ht="47.1" customHeight="1">
      <c r="A394" s="157">
        <v>392</v>
      </c>
      <c r="B394" s="154" t="s">
        <v>75</v>
      </c>
      <c r="C394" s="105" t="s">
        <v>650</v>
      </c>
      <c r="D394" s="175" t="s">
        <v>1154</v>
      </c>
      <c r="E394" s="143" t="s">
        <v>17</v>
      </c>
      <c r="F394" s="17" t="s">
        <v>652</v>
      </c>
      <c r="G394" s="16">
        <v>2007</v>
      </c>
      <c r="H394" s="16">
        <v>2020</v>
      </c>
      <c r="I394" s="21">
        <v>142000000</v>
      </c>
      <c r="J394" s="61">
        <v>140318000</v>
      </c>
      <c r="K394" s="39">
        <v>13682000</v>
      </c>
      <c r="L394" s="232"/>
    </row>
    <row r="395" spans="1:12" s="6" customFormat="1" ht="47.1" customHeight="1">
      <c r="A395" s="160">
        <v>393</v>
      </c>
      <c r="B395" s="154" t="s">
        <v>75</v>
      </c>
      <c r="C395" s="105" t="s">
        <v>650</v>
      </c>
      <c r="D395" s="175" t="s">
        <v>1155</v>
      </c>
      <c r="E395" s="143" t="s">
        <v>17</v>
      </c>
      <c r="F395" s="17" t="s">
        <v>628</v>
      </c>
      <c r="G395" s="16">
        <v>2020</v>
      </c>
      <c r="H395" s="16">
        <v>2022</v>
      </c>
      <c r="I395" s="21">
        <v>25000000</v>
      </c>
      <c r="J395" s="51">
        <v>0</v>
      </c>
      <c r="K395" s="39">
        <v>6500000</v>
      </c>
      <c r="L395" s="232"/>
    </row>
    <row r="396" spans="1:12" s="6" customFormat="1" ht="47.1" customHeight="1">
      <c r="A396" s="160">
        <v>394</v>
      </c>
      <c r="B396" s="154" t="s">
        <v>75</v>
      </c>
      <c r="C396" s="105" t="s">
        <v>650</v>
      </c>
      <c r="D396" s="175" t="s">
        <v>68</v>
      </c>
      <c r="E396" s="143" t="s">
        <v>17</v>
      </c>
      <c r="F396" s="17" t="s">
        <v>616</v>
      </c>
      <c r="G396" s="16">
        <v>2020</v>
      </c>
      <c r="H396" s="16">
        <v>2020</v>
      </c>
      <c r="I396" s="21">
        <v>6118000</v>
      </c>
      <c r="J396" s="51">
        <v>0</v>
      </c>
      <c r="K396" s="39">
        <v>9068000</v>
      </c>
      <c r="L396" s="232"/>
    </row>
    <row r="397" spans="1:12" s="6" customFormat="1" ht="47.1" customHeight="1">
      <c r="A397" s="157">
        <v>395</v>
      </c>
      <c r="B397" s="154" t="s">
        <v>75</v>
      </c>
      <c r="C397" s="105" t="s">
        <v>650</v>
      </c>
      <c r="D397" s="175" t="s">
        <v>1156</v>
      </c>
      <c r="E397" s="143" t="s">
        <v>17</v>
      </c>
      <c r="F397" s="17" t="s">
        <v>623</v>
      </c>
      <c r="G397" s="16">
        <v>2020</v>
      </c>
      <c r="H397" s="16">
        <v>2020</v>
      </c>
      <c r="I397" s="21">
        <v>3000000</v>
      </c>
      <c r="J397" s="51">
        <v>0</v>
      </c>
      <c r="K397" s="39">
        <v>3000000</v>
      </c>
      <c r="L397" s="232"/>
    </row>
    <row r="398" spans="1:12" s="6" customFormat="1" ht="47.1" customHeight="1">
      <c r="A398" s="160">
        <v>396</v>
      </c>
      <c r="B398" s="154" t="s">
        <v>75</v>
      </c>
      <c r="C398" s="105" t="s">
        <v>650</v>
      </c>
      <c r="D398" s="177" t="s">
        <v>1157</v>
      </c>
      <c r="E398" s="143" t="s">
        <v>17</v>
      </c>
      <c r="F398" s="16" t="s">
        <v>647</v>
      </c>
      <c r="G398" s="16">
        <v>2020</v>
      </c>
      <c r="H398" s="16">
        <v>2022</v>
      </c>
      <c r="I398" s="21">
        <v>17000000</v>
      </c>
      <c r="J398" s="51">
        <v>0</v>
      </c>
      <c r="K398" s="39">
        <v>6500000</v>
      </c>
      <c r="L398" s="232"/>
    </row>
    <row r="399" spans="1:12" s="6" customFormat="1" ht="47.1" customHeight="1">
      <c r="A399" s="160">
        <v>397</v>
      </c>
      <c r="B399" s="154" t="s">
        <v>75</v>
      </c>
      <c r="C399" s="105" t="s">
        <v>650</v>
      </c>
      <c r="D399" s="175" t="s">
        <v>1158</v>
      </c>
      <c r="E399" s="143" t="s">
        <v>17</v>
      </c>
      <c r="F399" s="17" t="s">
        <v>653</v>
      </c>
      <c r="G399" s="17">
        <v>2020</v>
      </c>
      <c r="H399" s="17">
        <v>2020</v>
      </c>
      <c r="I399" s="21">
        <v>1500000</v>
      </c>
      <c r="J399" s="51">
        <v>0</v>
      </c>
      <c r="K399" s="39">
        <v>1500000</v>
      </c>
      <c r="L399" s="232"/>
    </row>
    <row r="400" spans="1:12" s="6" customFormat="1" ht="47.1" customHeight="1">
      <c r="A400" s="157">
        <v>398</v>
      </c>
      <c r="B400" s="157" t="s">
        <v>75</v>
      </c>
      <c r="C400" s="105" t="s">
        <v>650</v>
      </c>
      <c r="D400" s="175" t="s">
        <v>1159</v>
      </c>
      <c r="E400" s="143" t="s">
        <v>17</v>
      </c>
      <c r="F400" s="16" t="s">
        <v>1160</v>
      </c>
      <c r="G400" s="16">
        <v>2020</v>
      </c>
      <c r="H400" s="16">
        <v>2022</v>
      </c>
      <c r="I400" s="21">
        <v>10175000</v>
      </c>
      <c r="J400" s="61">
        <v>0</v>
      </c>
      <c r="K400" s="39">
        <v>5000000</v>
      </c>
      <c r="L400" s="232"/>
    </row>
    <row r="401" spans="1:12" s="6" customFormat="1" ht="47.1" customHeight="1">
      <c r="A401" s="160">
        <v>399</v>
      </c>
      <c r="B401" s="156" t="s">
        <v>75</v>
      </c>
      <c r="C401" s="105" t="s">
        <v>650</v>
      </c>
      <c r="D401" s="175" t="s">
        <v>844</v>
      </c>
      <c r="E401" s="143" t="s">
        <v>17</v>
      </c>
      <c r="F401" s="16" t="s">
        <v>639</v>
      </c>
      <c r="G401" s="16">
        <v>2020</v>
      </c>
      <c r="H401" s="16">
        <v>2020</v>
      </c>
      <c r="I401" s="21">
        <v>2933000</v>
      </c>
      <c r="J401" s="51">
        <v>0</v>
      </c>
      <c r="K401" s="39">
        <v>2933000</v>
      </c>
      <c r="L401" s="232"/>
    </row>
    <row r="402" spans="1:12" s="6" customFormat="1" ht="47.1" customHeight="1">
      <c r="A402" s="160">
        <v>400</v>
      </c>
      <c r="B402" s="154" t="s">
        <v>75</v>
      </c>
      <c r="C402" s="105" t="s">
        <v>650</v>
      </c>
      <c r="D402" s="175" t="s">
        <v>1161</v>
      </c>
      <c r="E402" s="143" t="s">
        <v>17</v>
      </c>
      <c r="F402" s="16" t="s">
        <v>598</v>
      </c>
      <c r="G402" s="16">
        <v>2020</v>
      </c>
      <c r="H402" s="16">
        <v>2020</v>
      </c>
      <c r="I402" s="21">
        <v>2000</v>
      </c>
      <c r="J402" s="51">
        <v>0</v>
      </c>
      <c r="K402" s="39">
        <v>2000</v>
      </c>
      <c r="L402" s="232"/>
    </row>
    <row r="403" spans="1:12" s="6" customFormat="1" ht="47.1" customHeight="1">
      <c r="A403" s="157">
        <v>401</v>
      </c>
      <c r="B403" s="154" t="s">
        <v>75</v>
      </c>
      <c r="C403" s="105" t="s">
        <v>655</v>
      </c>
      <c r="D403" s="176" t="s">
        <v>615</v>
      </c>
      <c r="E403" s="107" t="s">
        <v>1162</v>
      </c>
      <c r="F403" s="16" t="s">
        <v>1163</v>
      </c>
      <c r="G403" s="15">
        <v>2020</v>
      </c>
      <c r="H403" s="15">
        <v>2020</v>
      </c>
      <c r="I403" s="34">
        <v>300000</v>
      </c>
      <c r="J403" s="34">
        <v>0</v>
      </c>
      <c r="K403" s="34">
        <v>300000</v>
      </c>
      <c r="L403" s="34">
        <v>0</v>
      </c>
    </row>
    <row r="404" spans="1:12" s="6" customFormat="1" ht="47.1" customHeight="1">
      <c r="A404" s="160">
        <v>402</v>
      </c>
      <c r="B404" s="154" t="s">
        <v>75</v>
      </c>
      <c r="C404" s="105" t="s">
        <v>655</v>
      </c>
      <c r="D404" s="176" t="s">
        <v>1164</v>
      </c>
      <c r="E404" s="107" t="s">
        <v>1165</v>
      </c>
      <c r="F404" s="16" t="s">
        <v>608</v>
      </c>
      <c r="G404" s="15">
        <v>2020</v>
      </c>
      <c r="H404" s="15">
        <v>2020</v>
      </c>
      <c r="I404" s="34">
        <v>200000</v>
      </c>
      <c r="J404" s="34">
        <v>0</v>
      </c>
      <c r="K404" s="34">
        <v>200000</v>
      </c>
      <c r="L404" s="34">
        <v>0</v>
      </c>
    </row>
    <row r="405" spans="1:12" s="6" customFormat="1" ht="47.1" customHeight="1">
      <c r="A405" s="160">
        <v>403</v>
      </c>
      <c r="B405" s="154" t="s">
        <v>75</v>
      </c>
      <c r="C405" s="105" t="s">
        <v>655</v>
      </c>
      <c r="D405" s="176" t="s">
        <v>613</v>
      </c>
      <c r="E405" s="107" t="s">
        <v>1166</v>
      </c>
      <c r="F405" s="16" t="s">
        <v>609</v>
      </c>
      <c r="G405" s="15">
        <v>2014</v>
      </c>
      <c r="H405" s="15">
        <v>2021</v>
      </c>
      <c r="I405" s="34">
        <v>6173000</v>
      </c>
      <c r="J405" s="34">
        <v>1958591</v>
      </c>
      <c r="K405" s="34">
        <v>2200000</v>
      </c>
      <c r="L405" s="34">
        <v>0</v>
      </c>
    </row>
    <row r="406" spans="1:12" s="6" customFormat="1" ht="47.1" customHeight="1">
      <c r="A406" s="157">
        <v>404</v>
      </c>
      <c r="B406" s="154" t="s">
        <v>75</v>
      </c>
      <c r="C406" s="105" t="s">
        <v>655</v>
      </c>
      <c r="D406" s="176" t="s">
        <v>73</v>
      </c>
      <c r="E406" s="107" t="s">
        <v>1165</v>
      </c>
      <c r="F406" s="16" t="s">
        <v>1167</v>
      </c>
      <c r="G406" s="15">
        <v>2020</v>
      </c>
      <c r="H406" s="15">
        <v>2020</v>
      </c>
      <c r="I406" s="34">
        <v>1500000</v>
      </c>
      <c r="J406" s="34">
        <v>0</v>
      </c>
      <c r="K406" s="34">
        <v>1500000</v>
      </c>
      <c r="L406" s="34">
        <v>0</v>
      </c>
    </row>
    <row r="407" spans="1:12" s="6" customFormat="1" ht="47.1" customHeight="1">
      <c r="A407" s="160">
        <v>405</v>
      </c>
      <c r="B407" s="154" t="s">
        <v>75</v>
      </c>
      <c r="C407" s="105" t="s">
        <v>655</v>
      </c>
      <c r="D407" s="176" t="s">
        <v>617</v>
      </c>
      <c r="E407" s="107" t="s">
        <v>1162</v>
      </c>
      <c r="F407" s="16" t="s">
        <v>1168</v>
      </c>
      <c r="G407" s="15">
        <v>2020</v>
      </c>
      <c r="H407" s="15">
        <v>2020</v>
      </c>
      <c r="I407" s="34">
        <v>800000</v>
      </c>
      <c r="J407" s="34">
        <v>0</v>
      </c>
      <c r="K407" s="34">
        <v>800000</v>
      </c>
      <c r="L407" s="34">
        <v>0</v>
      </c>
    </row>
    <row r="408" spans="1:12" s="6" customFormat="1" ht="47.1" customHeight="1">
      <c r="A408" s="160">
        <v>406</v>
      </c>
      <c r="B408" s="154" t="s">
        <v>75</v>
      </c>
      <c r="C408" s="105" t="s">
        <v>655</v>
      </c>
      <c r="D408" s="176" t="s">
        <v>628</v>
      </c>
      <c r="E408" s="107" t="s">
        <v>1162</v>
      </c>
      <c r="F408" s="16" t="s">
        <v>1169</v>
      </c>
      <c r="G408" s="15">
        <v>2020</v>
      </c>
      <c r="H408" s="15">
        <v>2022</v>
      </c>
      <c r="I408" s="34">
        <v>9000000</v>
      </c>
      <c r="J408" s="34">
        <v>0</v>
      </c>
      <c r="K408" s="34">
        <v>3000000</v>
      </c>
      <c r="L408" s="34">
        <v>0</v>
      </c>
    </row>
    <row r="409" spans="1:12" s="6" customFormat="1" ht="47.1" customHeight="1">
      <c r="A409" s="157">
        <v>407</v>
      </c>
      <c r="B409" s="154" t="s">
        <v>75</v>
      </c>
      <c r="C409" s="105" t="s">
        <v>655</v>
      </c>
      <c r="D409" s="176" t="s">
        <v>1170</v>
      </c>
      <c r="E409" s="107" t="s">
        <v>817</v>
      </c>
      <c r="F409" s="16" t="s">
        <v>1171</v>
      </c>
      <c r="G409" s="15">
        <v>2011</v>
      </c>
      <c r="H409" s="15">
        <v>2022</v>
      </c>
      <c r="I409" s="34">
        <v>13000000</v>
      </c>
      <c r="J409" s="34">
        <v>4948680</v>
      </c>
      <c r="K409" s="34">
        <v>2300000</v>
      </c>
      <c r="L409" s="34">
        <v>0</v>
      </c>
    </row>
    <row r="410" spans="1:12" s="6" customFormat="1" ht="47.1" customHeight="1">
      <c r="A410" s="160">
        <v>408</v>
      </c>
      <c r="B410" s="154" t="s">
        <v>75</v>
      </c>
      <c r="C410" s="105" t="s">
        <v>655</v>
      </c>
      <c r="D410" s="176" t="s">
        <v>1172</v>
      </c>
      <c r="E410" s="107" t="s">
        <v>817</v>
      </c>
      <c r="F410" s="16" t="s">
        <v>1173</v>
      </c>
      <c r="G410" s="15">
        <v>2013</v>
      </c>
      <c r="H410" s="15">
        <v>2020</v>
      </c>
      <c r="I410" s="34">
        <v>197592488</v>
      </c>
      <c r="J410" s="34">
        <v>195342488</v>
      </c>
      <c r="K410" s="34">
        <v>2250000</v>
      </c>
      <c r="L410" s="34">
        <v>0</v>
      </c>
    </row>
    <row r="411" spans="1:12" s="6" customFormat="1" ht="47.1" customHeight="1">
      <c r="A411" s="160">
        <v>409</v>
      </c>
      <c r="B411" s="154" t="s">
        <v>75</v>
      </c>
      <c r="C411" s="105" t="s">
        <v>655</v>
      </c>
      <c r="D411" s="176" t="s">
        <v>656</v>
      </c>
      <c r="E411" s="107" t="s">
        <v>817</v>
      </c>
      <c r="F411" s="16" t="s">
        <v>1174</v>
      </c>
      <c r="G411" s="15">
        <v>2015</v>
      </c>
      <c r="H411" s="15">
        <v>2022</v>
      </c>
      <c r="I411" s="34">
        <v>9500000</v>
      </c>
      <c r="J411" s="34">
        <v>106413</v>
      </c>
      <c r="K411" s="34">
        <v>1500000</v>
      </c>
      <c r="L411" s="34">
        <v>0</v>
      </c>
    </row>
    <row r="412" spans="1:12" s="6" customFormat="1" ht="47.1" customHeight="1">
      <c r="A412" s="157">
        <v>410</v>
      </c>
      <c r="B412" s="154" t="s">
        <v>75</v>
      </c>
      <c r="C412" s="105" t="s">
        <v>655</v>
      </c>
      <c r="D412" s="176" t="s">
        <v>657</v>
      </c>
      <c r="E412" s="107" t="s">
        <v>817</v>
      </c>
      <c r="F412" s="16" t="s">
        <v>1175</v>
      </c>
      <c r="G412" s="15">
        <v>2016</v>
      </c>
      <c r="H412" s="15">
        <v>2020</v>
      </c>
      <c r="I412" s="34">
        <v>2978364</v>
      </c>
      <c r="J412" s="34">
        <v>2928364</v>
      </c>
      <c r="K412" s="34">
        <v>50000</v>
      </c>
      <c r="L412" s="34">
        <v>0</v>
      </c>
    </row>
    <row r="413" spans="1:12" s="6" customFormat="1" ht="47.1" customHeight="1">
      <c r="A413" s="160">
        <v>411</v>
      </c>
      <c r="B413" s="154" t="s">
        <v>75</v>
      </c>
      <c r="C413" s="105" t="s">
        <v>655</v>
      </c>
      <c r="D413" s="176" t="s">
        <v>1176</v>
      </c>
      <c r="E413" s="107" t="s">
        <v>814</v>
      </c>
      <c r="F413" s="16" t="s">
        <v>1177</v>
      </c>
      <c r="G413" s="15">
        <v>2018</v>
      </c>
      <c r="H413" s="15">
        <v>2021</v>
      </c>
      <c r="I413" s="34">
        <v>1999911</v>
      </c>
      <c r="J413" s="34">
        <v>999911</v>
      </c>
      <c r="K413" s="34">
        <v>500000</v>
      </c>
      <c r="L413" s="34">
        <v>0</v>
      </c>
    </row>
    <row r="414" spans="1:12" s="6" customFormat="1" ht="47.1" customHeight="1">
      <c r="A414" s="160">
        <v>412</v>
      </c>
      <c r="B414" s="154" t="s">
        <v>75</v>
      </c>
      <c r="C414" s="105" t="s">
        <v>655</v>
      </c>
      <c r="D414" s="176" t="s">
        <v>1178</v>
      </c>
      <c r="E414" s="107" t="s">
        <v>817</v>
      </c>
      <c r="F414" s="16" t="s">
        <v>1179</v>
      </c>
      <c r="G414" s="15">
        <v>2020</v>
      </c>
      <c r="H414" s="15">
        <v>2022</v>
      </c>
      <c r="I414" s="34">
        <v>1802000</v>
      </c>
      <c r="J414" s="34">
        <v>0</v>
      </c>
      <c r="K414" s="34">
        <v>902000</v>
      </c>
      <c r="L414" s="34">
        <v>0</v>
      </c>
    </row>
    <row r="415" spans="1:12" s="6" customFormat="1" ht="47.1" customHeight="1">
      <c r="A415" s="157">
        <v>413</v>
      </c>
      <c r="B415" s="154" t="s">
        <v>75</v>
      </c>
      <c r="C415" s="105" t="s">
        <v>673</v>
      </c>
      <c r="D415" s="177" t="s">
        <v>665</v>
      </c>
      <c r="E415" s="145" t="s">
        <v>164</v>
      </c>
      <c r="F415" s="16" t="s">
        <v>660</v>
      </c>
      <c r="G415" s="16">
        <v>2019</v>
      </c>
      <c r="H415" s="16">
        <v>2020</v>
      </c>
      <c r="I415" s="71">
        <v>10798000</v>
      </c>
      <c r="J415" s="71">
        <v>0</v>
      </c>
      <c r="K415" s="71">
        <v>10798000</v>
      </c>
      <c r="L415" s="71"/>
    </row>
    <row r="416" spans="1:12" s="6" customFormat="1" ht="47.1" customHeight="1">
      <c r="A416" s="160">
        <v>414</v>
      </c>
      <c r="B416" s="154" t="s">
        <v>75</v>
      </c>
      <c r="C416" s="105" t="s">
        <v>673</v>
      </c>
      <c r="D416" s="177" t="s">
        <v>654</v>
      </c>
      <c r="E416" s="145" t="s">
        <v>164</v>
      </c>
      <c r="F416" s="16" t="s">
        <v>661</v>
      </c>
      <c r="G416" s="16">
        <v>2019</v>
      </c>
      <c r="H416" s="16">
        <v>2020</v>
      </c>
      <c r="I416" s="71">
        <v>2000000</v>
      </c>
      <c r="J416" s="71">
        <v>0</v>
      </c>
      <c r="K416" s="71">
        <v>2000000</v>
      </c>
      <c r="L416" s="71"/>
    </row>
    <row r="417" spans="1:12" s="6" customFormat="1" ht="47.1" customHeight="1">
      <c r="A417" s="160">
        <v>415</v>
      </c>
      <c r="B417" s="154" t="s">
        <v>75</v>
      </c>
      <c r="C417" s="105" t="s">
        <v>673</v>
      </c>
      <c r="D417" s="177" t="s">
        <v>666</v>
      </c>
      <c r="E417" s="145" t="s">
        <v>164</v>
      </c>
      <c r="F417" s="16" t="s">
        <v>71</v>
      </c>
      <c r="G417" s="16">
        <v>2019</v>
      </c>
      <c r="H417" s="16">
        <v>2020</v>
      </c>
      <c r="I417" s="71">
        <v>500000</v>
      </c>
      <c r="J417" s="71">
        <v>0</v>
      </c>
      <c r="K417" s="71">
        <v>500000</v>
      </c>
      <c r="L417" s="71"/>
    </row>
    <row r="418" spans="1:12" s="6" customFormat="1" ht="47.1" customHeight="1">
      <c r="A418" s="157">
        <v>416</v>
      </c>
      <c r="B418" s="154" t="s">
        <v>75</v>
      </c>
      <c r="C418" s="105" t="s">
        <v>673</v>
      </c>
      <c r="D418" s="177" t="s">
        <v>611</v>
      </c>
      <c r="E418" s="145" t="s">
        <v>164</v>
      </c>
      <c r="F418" s="16" t="s">
        <v>608</v>
      </c>
      <c r="G418" s="16">
        <v>2019</v>
      </c>
      <c r="H418" s="16">
        <v>2020</v>
      </c>
      <c r="I418" s="71">
        <v>200000</v>
      </c>
      <c r="J418" s="71">
        <v>0</v>
      </c>
      <c r="K418" s="71">
        <v>200000</v>
      </c>
      <c r="L418" s="71"/>
    </row>
    <row r="419" spans="1:12" s="6" customFormat="1" ht="47.1" customHeight="1">
      <c r="A419" s="160">
        <v>417</v>
      </c>
      <c r="B419" s="154" t="s">
        <v>75</v>
      </c>
      <c r="C419" s="105" t="s">
        <v>673</v>
      </c>
      <c r="D419" s="177" t="s">
        <v>667</v>
      </c>
      <c r="E419" s="145" t="s">
        <v>164</v>
      </c>
      <c r="F419" s="16" t="s">
        <v>662</v>
      </c>
      <c r="G419" s="16">
        <v>1997</v>
      </c>
      <c r="H419" s="16">
        <v>2023</v>
      </c>
      <c r="I419" s="71">
        <v>500000</v>
      </c>
      <c r="J419" s="71">
        <v>0</v>
      </c>
      <c r="K419" s="71">
        <v>2000</v>
      </c>
      <c r="L419" s="71"/>
    </row>
    <row r="420" spans="1:12" s="6" customFormat="1" ht="47.1" customHeight="1">
      <c r="A420" s="160">
        <v>418</v>
      </c>
      <c r="B420" s="154" t="s">
        <v>75</v>
      </c>
      <c r="C420" s="105" t="s">
        <v>673</v>
      </c>
      <c r="D420" s="177" t="s">
        <v>668</v>
      </c>
      <c r="E420" s="145" t="s">
        <v>164</v>
      </c>
      <c r="F420" s="16" t="s">
        <v>663</v>
      </c>
      <c r="G420" s="16">
        <v>2000</v>
      </c>
      <c r="H420" s="16">
        <v>2022</v>
      </c>
      <c r="I420" s="71">
        <v>6000000</v>
      </c>
      <c r="J420" s="71">
        <v>0</v>
      </c>
      <c r="K420" s="71">
        <v>2000000</v>
      </c>
      <c r="L420" s="71"/>
    </row>
    <row r="421" spans="1:12" s="6" customFormat="1" ht="47.1" customHeight="1">
      <c r="A421" s="157">
        <v>419</v>
      </c>
      <c r="B421" s="154" t="s">
        <v>75</v>
      </c>
      <c r="C421" s="105" t="s">
        <v>673</v>
      </c>
      <c r="D421" s="177" t="s">
        <v>669</v>
      </c>
      <c r="E421" s="145" t="s">
        <v>164</v>
      </c>
      <c r="F421" s="16" t="s">
        <v>628</v>
      </c>
      <c r="G421" s="16">
        <v>2008</v>
      </c>
      <c r="H421" s="16">
        <v>2022</v>
      </c>
      <c r="I421" s="71">
        <v>9000000</v>
      </c>
      <c r="J421" s="71">
        <v>0</v>
      </c>
      <c r="K421" s="71">
        <v>3000000</v>
      </c>
      <c r="L421" s="71"/>
    </row>
    <row r="422" spans="1:12" s="6" customFormat="1" ht="47.1" customHeight="1">
      <c r="A422" s="160">
        <v>420</v>
      </c>
      <c r="B422" s="154" t="s">
        <v>75</v>
      </c>
      <c r="C422" s="105" t="s">
        <v>673</v>
      </c>
      <c r="D422" s="177" t="s">
        <v>670</v>
      </c>
      <c r="E422" s="145" t="s">
        <v>164</v>
      </c>
      <c r="F422" s="16" t="s">
        <v>647</v>
      </c>
      <c r="G422" s="16">
        <v>2019</v>
      </c>
      <c r="H422" s="16">
        <v>2020</v>
      </c>
      <c r="I422" s="71">
        <v>1580000</v>
      </c>
      <c r="J422" s="71">
        <v>0</v>
      </c>
      <c r="K422" s="71">
        <v>1580000</v>
      </c>
      <c r="L422" s="71"/>
    </row>
    <row r="423" spans="1:12" s="6" customFormat="1" ht="47.1" customHeight="1">
      <c r="A423" s="160">
        <v>421</v>
      </c>
      <c r="B423" s="154" t="s">
        <v>75</v>
      </c>
      <c r="C423" s="105" t="s">
        <v>673</v>
      </c>
      <c r="D423" s="177" t="s">
        <v>671</v>
      </c>
      <c r="E423" s="145" t="s">
        <v>164</v>
      </c>
      <c r="F423" s="16" t="s">
        <v>664</v>
      </c>
      <c r="G423" s="16">
        <v>2018</v>
      </c>
      <c r="H423" s="16">
        <v>2021</v>
      </c>
      <c r="I423" s="71">
        <v>18479000</v>
      </c>
      <c r="J423" s="71">
        <v>10894000</v>
      </c>
      <c r="K423" s="71">
        <v>3000000</v>
      </c>
      <c r="L423" s="71"/>
    </row>
    <row r="424" spans="1:12" s="6" customFormat="1" ht="47.1" customHeight="1">
      <c r="A424" s="157">
        <v>422</v>
      </c>
      <c r="B424" s="154" t="s">
        <v>75</v>
      </c>
      <c r="C424" s="105" t="s">
        <v>673</v>
      </c>
      <c r="D424" s="177" t="s">
        <v>672</v>
      </c>
      <c r="E424" s="145" t="s">
        <v>457</v>
      </c>
      <c r="F424" s="16" t="s">
        <v>647</v>
      </c>
      <c r="G424" s="16">
        <v>2017</v>
      </c>
      <c r="H424" s="16">
        <v>2021</v>
      </c>
      <c r="I424" s="71">
        <v>10500000</v>
      </c>
      <c r="J424" s="71">
        <v>5500000</v>
      </c>
      <c r="K424" s="71">
        <v>2500000</v>
      </c>
      <c r="L424" s="71"/>
    </row>
    <row r="425" spans="1:12" s="1" customFormat="1" ht="47.1" customHeight="1">
      <c r="A425" s="160">
        <v>423</v>
      </c>
      <c r="B425" s="154" t="s">
        <v>75</v>
      </c>
      <c r="C425" s="105" t="s">
        <v>610</v>
      </c>
      <c r="D425" s="176" t="s">
        <v>611</v>
      </c>
      <c r="E425" s="142" t="s">
        <v>754</v>
      </c>
      <c r="F425" s="15" t="s">
        <v>612</v>
      </c>
      <c r="G425" s="15">
        <v>2020</v>
      </c>
      <c r="H425" s="15">
        <v>2021</v>
      </c>
      <c r="I425" s="39">
        <v>1600000</v>
      </c>
      <c r="J425" s="148">
        <v>498965</v>
      </c>
      <c r="K425" s="39">
        <v>1400000</v>
      </c>
      <c r="L425" s="71"/>
    </row>
    <row r="426" spans="1:12" s="1" customFormat="1" ht="47.1" customHeight="1">
      <c r="A426" s="160">
        <v>424</v>
      </c>
      <c r="B426" s="155" t="s">
        <v>75</v>
      </c>
      <c r="C426" s="105" t="s">
        <v>610</v>
      </c>
      <c r="D426" s="177" t="s">
        <v>759</v>
      </c>
      <c r="E426" s="145" t="s">
        <v>758</v>
      </c>
      <c r="F426" s="16" t="s">
        <v>647</v>
      </c>
      <c r="G426" s="16">
        <v>2020</v>
      </c>
      <c r="H426" s="16">
        <v>2023</v>
      </c>
      <c r="I426" s="21">
        <v>15700000</v>
      </c>
      <c r="J426" s="149">
        <v>15478125</v>
      </c>
      <c r="K426" s="21">
        <v>3000000</v>
      </c>
      <c r="L426" s="71"/>
    </row>
    <row r="427" spans="1:12" s="1" customFormat="1" ht="47.1" customHeight="1">
      <c r="A427" s="157">
        <v>425</v>
      </c>
      <c r="B427" s="154" t="s">
        <v>75</v>
      </c>
      <c r="C427" s="105" t="s">
        <v>610</v>
      </c>
      <c r="D427" s="177" t="s">
        <v>613</v>
      </c>
      <c r="E427" s="145" t="s">
        <v>755</v>
      </c>
      <c r="F427" s="16" t="s">
        <v>614</v>
      </c>
      <c r="G427" s="16">
        <v>1996</v>
      </c>
      <c r="H427" s="16">
        <v>2021</v>
      </c>
      <c r="I427" s="21">
        <v>4700000</v>
      </c>
      <c r="J427" s="149"/>
      <c r="K427" s="21">
        <v>3700000</v>
      </c>
      <c r="L427" s="71"/>
    </row>
    <row r="428" spans="1:12" s="1" customFormat="1" ht="47.1" customHeight="1">
      <c r="A428" s="160">
        <v>426</v>
      </c>
      <c r="B428" s="154" t="s">
        <v>75</v>
      </c>
      <c r="C428" s="105" t="s">
        <v>610</v>
      </c>
      <c r="D428" s="177" t="s">
        <v>615</v>
      </c>
      <c r="E428" s="145" t="s">
        <v>754</v>
      </c>
      <c r="F428" s="16" t="s">
        <v>756</v>
      </c>
      <c r="G428" s="16">
        <v>2020</v>
      </c>
      <c r="H428" s="16">
        <v>2022</v>
      </c>
      <c r="I428" s="21">
        <v>9000000</v>
      </c>
      <c r="J428" s="149">
        <v>3298000</v>
      </c>
      <c r="K428" s="21">
        <v>2200000</v>
      </c>
      <c r="L428" s="71"/>
    </row>
    <row r="429" spans="1:12" s="1" customFormat="1" ht="47.1" customHeight="1">
      <c r="A429" s="160">
        <v>427</v>
      </c>
      <c r="B429" s="154" t="s">
        <v>75</v>
      </c>
      <c r="C429" s="105" t="s">
        <v>610</v>
      </c>
      <c r="D429" s="177" t="s">
        <v>73</v>
      </c>
      <c r="E429" s="145" t="s">
        <v>754</v>
      </c>
      <c r="F429" s="16" t="s">
        <v>757</v>
      </c>
      <c r="G429" s="16">
        <v>2020</v>
      </c>
      <c r="H429" s="16">
        <v>2020</v>
      </c>
      <c r="I429" s="21">
        <v>2200000</v>
      </c>
      <c r="J429" s="149"/>
      <c r="K429" s="21">
        <v>2200000</v>
      </c>
      <c r="L429" s="71"/>
    </row>
    <row r="430" spans="1:12" s="1" customFormat="1" ht="47.1" customHeight="1">
      <c r="A430" s="157">
        <v>428</v>
      </c>
      <c r="B430" s="154" t="s">
        <v>75</v>
      </c>
      <c r="C430" s="105" t="s">
        <v>610</v>
      </c>
      <c r="D430" s="177" t="s">
        <v>617</v>
      </c>
      <c r="E430" s="145" t="s">
        <v>758</v>
      </c>
      <c r="F430" s="16" t="s">
        <v>618</v>
      </c>
      <c r="G430" s="16">
        <v>2020</v>
      </c>
      <c r="H430" s="16">
        <v>2020</v>
      </c>
      <c r="I430" s="21">
        <v>1000000</v>
      </c>
      <c r="J430" s="149"/>
      <c r="K430" s="21">
        <v>1000000</v>
      </c>
      <c r="L430" s="71"/>
    </row>
    <row r="431" spans="1:12" s="6" customFormat="1" ht="47.1" customHeight="1">
      <c r="A431" s="160">
        <v>429</v>
      </c>
      <c r="B431" s="156" t="s">
        <v>690</v>
      </c>
      <c r="C431" s="105" t="s">
        <v>357</v>
      </c>
      <c r="D431" s="177" t="s">
        <v>340</v>
      </c>
      <c r="E431" s="145" t="s">
        <v>732</v>
      </c>
      <c r="F431" s="16" t="s">
        <v>341</v>
      </c>
      <c r="G431" s="23">
        <v>43466</v>
      </c>
      <c r="H431" s="23">
        <v>44196</v>
      </c>
      <c r="I431" s="144">
        <v>119994</v>
      </c>
      <c r="J431" s="21">
        <v>119980</v>
      </c>
      <c r="K431" s="144">
        <v>119994</v>
      </c>
      <c r="L431" s="144"/>
    </row>
    <row r="432" spans="1:12" s="6" customFormat="1" ht="47.1" customHeight="1">
      <c r="A432" s="160">
        <v>430</v>
      </c>
      <c r="B432" s="156" t="s">
        <v>690</v>
      </c>
      <c r="C432" s="105" t="s">
        <v>357</v>
      </c>
      <c r="D432" s="177" t="s">
        <v>342</v>
      </c>
      <c r="E432" s="145" t="s">
        <v>732</v>
      </c>
      <c r="F432" s="16" t="s">
        <v>341</v>
      </c>
      <c r="G432" s="23">
        <v>43831</v>
      </c>
      <c r="H432" s="23">
        <v>44196</v>
      </c>
      <c r="I432" s="144">
        <v>21497</v>
      </c>
      <c r="J432" s="21">
        <v>20913</v>
      </c>
      <c r="K432" s="144">
        <v>21497</v>
      </c>
      <c r="L432" s="144"/>
    </row>
    <row r="433" spans="1:12" s="6" customFormat="1" ht="47.1" customHeight="1">
      <c r="A433" s="157">
        <v>431</v>
      </c>
      <c r="B433" s="156" t="s">
        <v>690</v>
      </c>
      <c r="C433" s="105" t="s">
        <v>357</v>
      </c>
      <c r="D433" s="177" t="s">
        <v>343</v>
      </c>
      <c r="E433" s="145" t="s">
        <v>732</v>
      </c>
      <c r="F433" s="16" t="s">
        <v>341</v>
      </c>
      <c r="G433" s="23">
        <v>43831</v>
      </c>
      <c r="H433" s="23">
        <v>44196</v>
      </c>
      <c r="I433" s="144">
        <v>1998</v>
      </c>
      <c r="J433" s="21">
        <v>1000</v>
      </c>
      <c r="K433" s="144">
        <v>1998</v>
      </c>
      <c r="L433" s="144"/>
    </row>
    <row r="434" spans="1:12" s="6" customFormat="1" ht="47.1" customHeight="1">
      <c r="A434" s="160">
        <v>432</v>
      </c>
      <c r="B434" s="156" t="s">
        <v>690</v>
      </c>
      <c r="C434" s="105" t="s">
        <v>357</v>
      </c>
      <c r="D434" s="177" t="s">
        <v>344</v>
      </c>
      <c r="E434" s="145" t="s">
        <v>732</v>
      </c>
      <c r="F434" s="16" t="s">
        <v>341</v>
      </c>
      <c r="G434" s="23">
        <v>43831</v>
      </c>
      <c r="H434" s="23">
        <v>44196</v>
      </c>
      <c r="I434" s="144">
        <v>34996</v>
      </c>
      <c r="J434" s="21">
        <v>34924</v>
      </c>
      <c r="K434" s="144">
        <v>34996</v>
      </c>
      <c r="L434" s="144"/>
    </row>
    <row r="435" spans="1:12" s="6" customFormat="1" ht="47.1" customHeight="1">
      <c r="A435" s="160">
        <v>433</v>
      </c>
      <c r="B435" s="156" t="s">
        <v>690</v>
      </c>
      <c r="C435" s="105" t="s">
        <v>357</v>
      </c>
      <c r="D435" s="177" t="s">
        <v>345</v>
      </c>
      <c r="E435" s="145" t="s">
        <v>732</v>
      </c>
      <c r="F435" s="16" t="s">
        <v>341</v>
      </c>
      <c r="G435" s="23">
        <v>43831</v>
      </c>
      <c r="H435" s="23">
        <v>44196</v>
      </c>
      <c r="I435" s="144">
        <v>1999</v>
      </c>
      <c r="J435" s="21">
        <v>400</v>
      </c>
      <c r="K435" s="144">
        <v>1999</v>
      </c>
      <c r="L435" s="144"/>
    </row>
    <row r="436" spans="1:12" s="6" customFormat="1" ht="47.1" customHeight="1">
      <c r="A436" s="157">
        <v>434</v>
      </c>
      <c r="B436" s="156" t="s">
        <v>690</v>
      </c>
      <c r="C436" s="105" t="s">
        <v>357</v>
      </c>
      <c r="D436" s="177" t="s">
        <v>346</v>
      </c>
      <c r="E436" s="145" t="s">
        <v>732</v>
      </c>
      <c r="F436" s="16" t="s">
        <v>341</v>
      </c>
      <c r="G436" s="23">
        <v>43831</v>
      </c>
      <c r="H436" s="23">
        <v>44196</v>
      </c>
      <c r="I436" s="144">
        <v>75988</v>
      </c>
      <c r="J436" s="21">
        <v>75988</v>
      </c>
      <c r="K436" s="144">
        <v>75988</v>
      </c>
      <c r="L436" s="144"/>
    </row>
    <row r="437" spans="1:12" s="6" customFormat="1" ht="47.1" customHeight="1">
      <c r="A437" s="160">
        <v>435</v>
      </c>
      <c r="B437" s="156" t="s">
        <v>690</v>
      </c>
      <c r="C437" s="105" t="s">
        <v>357</v>
      </c>
      <c r="D437" s="177" t="s">
        <v>347</v>
      </c>
      <c r="E437" s="145" t="s">
        <v>732</v>
      </c>
      <c r="F437" s="16" t="s">
        <v>341</v>
      </c>
      <c r="G437" s="23">
        <v>43831</v>
      </c>
      <c r="H437" s="23">
        <v>44196</v>
      </c>
      <c r="I437" s="144">
        <v>59995</v>
      </c>
      <c r="J437" s="21">
        <v>59995</v>
      </c>
      <c r="K437" s="144">
        <v>59995</v>
      </c>
      <c r="L437" s="144"/>
    </row>
    <row r="438" spans="1:12" s="6" customFormat="1" ht="47.1" customHeight="1">
      <c r="A438" s="160">
        <v>436</v>
      </c>
      <c r="B438" s="156" t="s">
        <v>690</v>
      </c>
      <c r="C438" s="105" t="s">
        <v>357</v>
      </c>
      <c r="D438" s="177" t="s">
        <v>348</v>
      </c>
      <c r="E438" s="145" t="s">
        <v>732</v>
      </c>
      <c r="F438" s="16" t="s">
        <v>341</v>
      </c>
      <c r="G438" s="23">
        <v>43831</v>
      </c>
      <c r="H438" s="23">
        <v>44196</v>
      </c>
      <c r="I438" s="144">
        <v>19996</v>
      </c>
      <c r="J438" s="21">
        <v>17924</v>
      </c>
      <c r="K438" s="144">
        <v>19996</v>
      </c>
      <c r="L438" s="144"/>
    </row>
    <row r="439" spans="1:12" s="6" customFormat="1" ht="47.1" customHeight="1">
      <c r="A439" s="157">
        <v>437</v>
      </c>
      <c r="B439" s="156" t="s">
        <v>690</v>
      </c>
      <c r="C439" s="105" t="s">
        <v>357</v>
      </c>
      <c r="D439" s="177" t="s">
        <v>349</v>
      </c>
      <c r="E439" s="145" t="s">
        <v>732</v>
      </c>
      <c r="F439" s="16" t="s">
        <v>341</v>
      </c>
      <c r="G439" s="23">
        <v>43831</v>
      </c>
      <c r="H439" s="23">
        <v>44196</v>
      </c>
      <c r="I439" s="144">
        <v>19996</v>
      </c>
      <c r="J439" s="21">
        <v>16565</v>
      </c>
      <c r="K439" s="144">
        <v>19996</v>
      </c>
      <c r="L439" s="144"/>
    </row>
    <row r="440" spans="1:12" s="6" customFormat="1" ht="47.1" customHeight="1">
      <c r="A440" s="160">
        <v>438</v>
      </c>
      <c r="B440" s="156" t="s">
        <v>690</v>
      </c>
      <c r="C440" s="105" t="s">
        <v>357</v>
      </c>
      <c r="D440" s="177" t="s">
        <v>350</v>
      </c>
      <c r="E440" s="145" t="s">
        <v>732</v>
      </c>
      <c r="F440" s="16" t="s">
        <v>341</v>
      </c>
      <c r="G440" s="23">
        <v>43831</v>
      </c>
      <c r="H440" s="23">
        <v>44196</v>
      </c>
      <c r="I440" s="144">
        <v>1999</v>
      </c>
      <c r="J440" s="21">
        <v>1385</v>
      </c>
      <c r="K440" s="144">
        <v>1999</v>
      </c>
      <c r="L440" s="144"/>
    </row>
    <row r="441" spans="1:12" s="6" customFormat="1" ht="47.1" customHeight="1">
      <c r="A441" s="160">
        <v>439</v>
      </c>
      <c r="B441" s="156" t="s">
        <v>690</v>
      </c>
      <c r="C441" s="105" t="s">
        <v>357</v>
      </c>
      <c r="D441" s="177" t="s">
        <v>351</v>
      </c>
      <c r="E441" s="145" t="s">
        <v>732</v>
      </c>
      <c r="F441" s="16" t="s">
        <v>341</v>
      </c>
      <c r="G441" s="23">
        <v>43831</v>
      </c>
      <c r="H441" s="23">
        <v>44196</v>
      </c>
      <c r="I441" s="144">
        <v>84996</v>
      </c>
      <c r="J441" s="21">
        <v>84906</v>
      </c>
      <c r="K441" s="144">
        <v>84996</v>
      </c>
      <c r="L441" s="144"/>
    </row>
    <row r="442" spans="1:12" s="6" customFormat="1" ht="47.1" customHeight="1">
      <c r="A442" s="157">
        <v>440</v>
      </c>
      <c r="B442" s="156" t="s">
        <v>690</v>
      </c>
      <c r="C442" s="105" t="s">
        <v>357</v>
      </c>
      <c r="D442" s="177" t="s">
        <v>352</v>
      </c>
      <c r="E442" s="145" t="s">
        <v>732</v>
      </c>
      <c r="F442" s="16" t="s">
        <v>341</v>
      </c>
      <c r="G442" s="23">
        <v>43831</v>
      </c>
      <c r="H442" s="23">
        <v>44196</v>
      </c>
      <c r="I442" s="144">
        <v>4998</v>
      </c>
      <c r="J442" s="21">
        <v>3332</v>
      </c>
      <c r="K442" s="144">
        <v>4998</v>
      </c>
      <c r="L442" s="144"/>
    </row>
    <row r="443" spans="1:12" s="6" customFormat="1" ht="47.1" customHeight="1">
      <c r="A443" s="160">
        <v>441</v>
      </c>
      <c r="B443" s="156" t="s">
        <v>690</v>
      </c>
      <c r="C443" s="105" t="s">
        <v>357</v>
      </c>
      <c r="D443" s="177" t="s">
        <v>353</v>
      </c>
      <c r="E443" s="145" t="s">
        <v>732</v>
      </c>
      <c r="F443" s="16" t="s">
        <v>341</v>
      </c>
      <c r="G443" s="23">
        <v>43862</v>
      </c>
      <c r="H443" s="23">
        <v>44196</v>
      </c>
      <c r="I443" s="144">
        <v>200000</v>
      </c>
      <c r="J443" s="21">
        <v>179884</v>
      </c>
      <c r="K443" s="144">
        <v>200000</v>
      </c>
      <c r="L443" s="144"/>
    </row>
    <row r="444" spans="1:12" s="6" customFormat="1" ht="47.1" customHeight="1">
      <c r="A444" s="160">
        <v>442</v>
      </c>
      <c r="B444" s="156" t="s">
        <v>690</v>
      </c>
      <c r="C444" s="105" t="s">
        <v>357</v>
      </c>
      <c r="D444" s="177" t="s">
        <v>354</v>
      </c>
      <c r="E444" s="145" t="s">
        <v>732</v>
      </c>
      <c r="F444" s="16" t="s">
        <v>341</v>
      </c>
      <c r="G444" s="23">
        <v>43862</v>
      </c>
      <c r="H444" s="23">
        <v>44196</v>
      </c>
      <c r="I444" s="144">
        <v>730</v>
      </c>
      <c r="J444" s="21">
        <v>0</v>
      </c>
      <c r="K444" s="144">
        <v>730</v>
      </c>
      <c r="L444" s="144"/>
    </row>
    <row r="445" spans="1:12" s="6" customFormat="1" ht="47.1" customHeight="1">
      <c r="A445" s="157">
        <v>443</v>
      </c>
      <c r="B445" s="156" t="s">
        <v>690</v>
      </c>
      <c r="C445" s="105" t="s">
        <v>357</v>
      </c>
      <c r="D445" s="177" t="s">
        <v>355</v>
      </c>
      <c r="E445" s="145" t="s">
        <v>732</v>
      </c>
      <c r="F445" s="16" t="s">
        <v>341</v>
      </c>
      <c r="G445" s="23">
        <v>43862</v>
      </c>
      <c r="H445" s="23">
        <v>44196</v>
      </c>
      <c r="I445" s="144">
        <v>387844</v>
      </c>
      <c r="J445" s="21">
        <v>0</v>
      </c>
      <c r="K445" s="144">
        <v>387844</v>
      </c>
      <c r="L445" s="144"/>
    </row>
    <row r="446" spans="1:12" s="6" customFormat="1" ht="47.1" customHeight="1">
      <c r="A446" s="160">
        <v>444</v>
      </c>
      <c r="B446" s="156" t="s">
        <v>690</v>
      </c>
      <c r="C446" s="105" t="s">
        <v>357</v>
      </c>
      <c r="D446" s="177" t="s">
        <v>356</v>
      </c>
      <c r="E446" s="145" t="s">
        <v>732</v>
      </c>
      <c r="F446" s="16" t="s">
        <v>341</v>
      </c>
      <c r="G446" s="23">
        <v>43862</v>
      </c>
      <c r="H446" s="23">
        <v>44196</v>
      </c>
      <c r="I446" s="144">
        <v>2000000</v>
      </c>
      <c r="J446" s="21">
        <v>0</v>
      </c>
      <c r="K446" s="144">
        <v>2000000</v>
      </c>
      <c r="L446" s="144"/>
    </row>
    <row r="447" spans="1:12" s="6" customFormat="1" ht="47.1" customHeight="1">
      <c r="A447" s="160">
        <v>445</v>
      </c>
      <c r="B447" s="156" t="s">
        <v>690</v>
      </c>
      <c r="C447" s="105" t="s">
        <v>357</v>
      </c>
      <c r="D447" s="178" t="s">
        <v>825</v>
      </c>
      <c r="E447" s="145" t="s">
        <v>732</v>
      </c>
      <c r="F447" s="16" t="s">
        <v>341</v>
      </c>
      <c r="G447" s="23">
        <v>43862</v>
      </c>
      <c r="H447" s="23">
        <v>44196</v>
      </c>
      <c r="I447" s="21">
        <v>44534</v>
      </c>
      <c r="J447" s="21">
        <v>44490</v>
      </c>
      <c r="K447" s="21">
        <v>44534</v>
      </c>
      <c r="L447" s="144"/>
    </row>
    <row r="448" spans="1:12" s="6" customFormat="1" ht="47.1" customHeight="1">
      <c r="A448" s="157">
        <v>446</v>
      </c>
      <c r="B448" s="156" t="s">
        <v>690</v>
      </c>
      <c r="C448" s="105" t="s">
        <v>357</v>
      </c>
      <c r="D448" s="178" t="s">
        <v>826</v>
      </c>
      <c r="E448" s="145" t="s">
        <v>732</v>
      </c>
      <c r="F448" s="16" t="s">
        <v>341</v>
      </c>
      <c r="G448" s="23">
        <v>43862</v>
      </c>
      <c r="H448" s="23">
        <v>44196</v>
      </c>
      <c r="I448" s="21">
        <v>5000</v>
      </c>
      <c r="J448" s="21">
        <v>3645</v>
      </c>
      <c r="K448" s="21">
        <v>5000</v>
      </c>
      <c r="L448" s="144"/>
    </row>
    <row r="449" spans="1:12" s="11" customFormat="1" ht="47.1" customHeight="1">
      <c r="A449" s="160">
        <v>447</v>
      </c>
      <c r="B449" s="156" t="s">
        <v>690</v>
      </c>
      <c r="C449" s="105" t="s">
        <v>591</v>
      </c>
      <c r="D449" s="177" t="s">
        <v>731</v>
      </c>
      <c r="E449" s="145" t="s">
        <v>732</v>
      </c>
      <c r="F449" s="15" t="s">
        <v>572</v>
      </c>
      <c r="G449" s="16">
        <v>2020</v>
      </c>
      <c r="H449" s="16">
        <v>2020</v>
      </c>
      <c r="I449" s="42">
        <v>50000</v>
      </c>
      <c r="J449" s="50">
        <v>0</v>
      </c>
      <c r="K449" s="61">
        <v>50000</v>
      </c>
      <c r="L449" s="61">
        <v>25000</v>
      </c>
    </row>
    <row r="450" spans="1:12" s="11" customFormat="1" ht="47.1" customHeight="1">
      <c r="A450" s="160">
        <v>448</v>
      </c>
      <c r="B450" s="156" t="s">
        <v>690</v>
      </c>
      <c r="C450" s="105" t="s">
        <v>591</v>
      </c>
      <c r="D450" s="175" t="s">
        <v>573</v>
      </c>
      <c r="E450" s="145" t="s">
        <v>733</v>
      </c>
      <c r="F450" s="16" t="s">
        <v>734</v>
      </c>
      <c r="G450" s="16">
        <v>2016</v>
      </c>
      <c r="H450" s="16">
        <v>2020</v>
      </c>
      <c r="I450" s="42">
        <v>870027</v>
      </c>
      <c r="J450" s="61">
        <v>625774.93000000005</v>
      </c>
      <c r="K450" s="61">
        <v>435577</v>
      </c>
      <c r="L450" s="61">
        <v>191325</v>
      </c>
    </row>
    <row r="451" spans="1:12" s="11" customFormat="1" ht="47.1" customHeight="1">
      <c r="A451" s="157">
        <v>449</v>
      </c>
      <c r="B451" s="156" t="s">
        <v>690</v>
      </c>
      <c r="C451" s="105" t="s">
        <v>591</v>
      </c>
      <c r="D451" s="175" t="s">
        <v>574</v>
      </c>
      <c r="E451" s="145" t="s">
        <v>32</v>
      </c>
      <c r="F451" s="16" t="s">
        <v>735</v>
      </c>
      <c r="G451" s="16">
        <v>2020</v>
      </c>
      <c r="H451" s="16">
        <v>2021</v>
      </c>
      <c r="I451" s="42">
        <v>1100000</v>
      </c>
      <c r="J451" s="61">
        <v>0</v>
      </c>
      <c r="K451" s="61">
        <v>0</v>
      </c>
      <c r="L451" s="61">
        <v>0</v>
      </c>
    </row>
    <row r="452" spans="1:12" s="11" customFormat="1" ht="47.1" customHeight="1">
      <c r="A452" s="160">
        <v>450</v>
      </c>
      <c r="B452" s="156" t="s">
        <v>690</v>
      </c>
      <c r="C452" s="105" t="s">
        <v>591</v>
      </c>
      <c r="D452" s="175" t="s">
        <v>575</v>
      </c>
      <c r="E452" s="145" t="s">
        <v>32</v>
      </c>
      <c r="F452" s="16" t="s">
        <v>735</v>
      </c>
      <c r="G452" s="16">
        <v>2020</v>
      </c>
      <c r="H452" s="16">
        <v>2021</v>
      </c>
      <c r="I452" s="42">
        <v>1100000</v>
      </c>
      <c r="J452" s="51">
        <v>0</v>
      </c>
      <c r="K452" s="61">
        <v>0</v>
      </c>
      <c r="L452" s="61">
        <v>0</v>
      </c>
    </row>
    <row r="453" spans="1:12" s="11" customFormat="1" ht="47.1" customHeight="1">
      <c r="A453" s="160">
        <v>451</v>
      </c>
      <c r="B453" s="156" t="s">
        <v>690</v>
      </c>
      <c r="C453" s="105" t="s">
        <v>591</v>
      </c>
      <c r="D453" s="185" t="s">
        <v>576</v>
      </c>
      <c r="E453" s="145" t="s">
        <v>23</v>
      </c>
      <c r="F453" s="16" t="s">
        <v>735</v>
      </c>
      <c r="G453" s="17">
        <v>2017</v>
      </c>
      <c r="H453" s="17">
        <v>2020</v>
      </c>
      <c r="I453" s="90">
        <v>573449</v>
      </c>
      <c r="J453" s="61">
        <v>448860.43</v>
      </c>
      <c r="K453" s="61">
        <v>231032</v>
      </c>
      <c r="L453" s="61">
        <v>231032</v>
      </c>
    </row>
    <row r="454" spans="1:12" s="11" customFormat="1" ht="47.1" customHeight="1">
      <c r="A454" s="157">
        <v>452</v>
      </c>
      <c r="B454" s="156" t="s">
        <v>690</v>
      </c>
      <c r="C454" s="105" t="s">
        <v>591</v>
      </c>
      <c r="D454" s="185" t="s">
        <v>577</v>
      </c>
      <c r="E454" s="145" t="s">
        <v>23</v>
      </c>
      <c r="F454" s="16" t="s">
        <v>735</v>
      </c>
      <c r="G454" s="17">
        <v>2017</v>
      </c>
      <c r="H454" s="17">
        <v>2020</v>
      </c>
      <c r="I454" s="90">
        <v>478212</v>
      </c>
      <c r="J454" s="61">
        <v>416684.49</v>
      </c>
      <c r="K454" s="61">
        <v>103448</v>
      </c>
      <c r="L454" s="61">
        <v>103448</v>
      </c>
    </row>
    <row r="455" spans="1:12" s="11" customFormat="1" ht="47.1" customHeight="1">
      <c r="A455" s="160">
        <v>453</v>
      </c>
      <c r="B455" s="156" t="s">
        <v>690</v>
      </c>
      <c r="C455" s="105" t="s">
        <v>591</v>
      </c>
      <c r="D455" s="175" t="s">
        <v>578</v>
      </c>
      <c r="E455" s="141" t="s">
        <v>32</v>
      </c>
      <c r="F455" s="16" t="s">
        <v>734</v>
      </c>
      <c r="G455" s="17">
        <v>2017</v>
      </c>
      <c r="H455" s="17">
        <v>2021</v>
      </c>
      <c r="I455" s="90">
        <v>2660108</v>
      </c>
      <c r="J455" s="61">
        <v>391526.36</v>
      </c>
      <c r="K455" s="61">
        <v>1000000</v>
      </c>
      <c r="L455" s="61">
        <v>1000000</v>
      </c>
    </row>
    <row r="456" spans="1:12" s="11" customFormat="1" ht="47.1" customHeight="1">
      <c r="A456" s="160">
        <v>454</v>
      </c>
      <c r="B456" s="156" t="s">
        <v>690</v>
      </c>
      <c r="C456" s="105" t="s">
        <v>591</v>
      </c>
      <c r="D456" s="175" t="s">
        <v>579</v>
      </c>
      <c r="E456" s="141" t="s">
        <v>32</v>
      </c>
      <c r="F456" s="16" t="s">
        <v>734</v>
      </c>
      <c r="G456" s="17">
        <v>2017</v>
      </c>
      <c r="H456" s="17">
        <v>2021</v>
      </c>
      <c r="I456" s="42">
        <v>3025251</v>
      </c>
      <c r="J456" s="61">
        <v>232915</v>
      </c>
      <c r="K456" s="61">
        <v>1000000</v>
      </c>
      <c r="L456" s="61">
        <v>1000000</v>
      </c>
    </row>
    <row r="457" spans="1:12" s="11" customFormat="1" ht="47.1" customHeight="1">
      <c r="A457" s="157">
        <v>455</v>
      </c>
      <c r="B457" s="156" t="s">
        <v>690</v>
      </c>
      <c r="C457" s="105" t="s">
        <v>591</v>
      </c>
      <c r="D457" s="185" t="s">
        <v>580</v>
      </c>
      <c r="E457" s="145" t="s">
        <v>23</v>
      </c>
      <c r="F457" s="16" t="s">
        <v>199</v>
      </c>
      <c r="G457" s="17">
        <v>2017</v>
      </c>
      <c r="H457" s="17">
        <v>2021</v>
      </c>
      <c r="I457" s="90">
        <v>42599759</v>
      </c>
      <c r="J457" s="61">
        <v>0</v>
      </c>
      <c r="K457" s="61">
        <v>500000</v>
      </c>
      <c r="L457" s="61">
        <v>500000</v>
      </c>
    </row>
    <row r="458" spans="1:12" s="11" customFormat="1" ht="47.1" customHeight="1">
      <c r="A458" s="160">
        <v>456</v>
      </c>
      <c r="B458" s="156" t="s">
        <v>690</v>
      </c>
      <c r="C458" s="105" t="s">
        <v>591</v>
      </c>
      <c r="D458" s="175" t="s">
        <v>581</v>
      </c>
      <c r="E458" s="141" t="s">
        <v>736</v>
      </c>
      <c r="F458" s="16" t="s">
        <v>735</v>
      </c>
      <c r="G458" s="17">
        <v>2017</v>
      </c>
      <c r="H458" s="17">
        <v>2020</v>
      </c>
      <c r="I458" s="42">
        <v>3256447</v>
      </c>
      <c r="J458" s="61">
        <v>1281368</v>
      </c>
      <c r="K458" s="61">
        <v>1975079</v>
      </c>
      <c r="L458" s="116">
        <v>1975079</v>
      </c>
    </row>
    <row r="459" spans="1:12" s="11" customFormat="1" ht="47.1" customHeight="1">
      <c r="A459" s="160">
        <v>457</v>
      </c>
      <c r="B459" s="156" t="s">
        <v>690</v>
      </c>
      <c r="C459" s="105" t="s">
        <v>591</v>
      </c>
      <c r="D459" s="175" t="s">
        <v>582</v>
      </c>
      <c r="E459" s="141" t="s">
        <v>23</v>
      </c>
      <c r="F459" s="16" t="s">
        <v>735</v>
      </c>
      <c r="G459" s="17">
        <v>2020</v>
      </c>
      <c r="H459" s="17">
        <v>2021</v>
      </c>
      <c r="I459" s="42">
        <v>3500000</v>
      </c>
      <c r="J459" s="61">
        <v>0</v>
      </c>
      <c r="K459" s="116">
        <v>350000</v>
      </c>
      <c r="L459" s="116">
        <v>350000</v>
      </c>
    </row>
    <row r="460" spans="1:12" s="11" customFormat="1" ht="47.1" customHeight="1">
      <c r="A460" s="157">
        <v>458</v>
      </c>
      <c r="B460" s="156" t="s">
        <v>690</v>
      </c>
      <c r="C460" s="105" t="s">
        <v>591</v>
      </c>
      <c r="D460" s="175" t="s">
        <v>583</v>
      </c>
      <c r="E460" s="141" t="s">
        <v>32</v>
      </c>
      <c r="F460" s="16" t="s">
        <v>735</v>
      </c>
      <c r="G460" s="17">
        <v>2020</v>
      </c>
      <c r="H460" s="17">
        <v>2021</v>
      </c>
      <c r="I460" s="42">
        <v>4000000</v>
      </c>
      <c r="J460" s="61">
        <v>0</v>
      </c>
      <c r="K460" s="116">
        <v>400000</v>
      </c>
      <c r="L460" s="116">
        <v>400000</v>
      </c>
    </row>
    <row r="461" spans="1:12" s="11" customFormat="1" ht="47.1" customHeight="1">
      <c r="A461" s="160">
        <v>459</v>
      </c>
      <c r="B461" s="156" t="s">
        <v>690</v>
      </c>
      <c r="C461" s="105" t="s">
        <v>591</v>
      </c>
      <c r="D461" s="185" t="s">
        <v>584</v>
      </c>
      <c r="E461" s="141" t="s">
        <v>732</v>
      </c>
      <c r="F461" s="16" t="s">
        <v>735</v>
      </c>
      <c r="G461" s="17">
        <v>2014</v>
      </c>
      <c r="H461" s="17">
        <v>2021</v>
      </c>
      <c r="I461" s="90">
        <v>1840284</v>
      </c>
      <c r="J461" s="61">
        <v>252973</v>
      </c>
      <c r="K461" s="116">
        <v>1000000</v>
      </c>
      <c r="L461" s="61">
        <v>1000000</v>
      </c>
    </row>
    <row r="462" spans="1:12" s="11" customFormat="1" ht="47.1" customHeight="1">
      <c r="A462" s="160">
        <v>460</v>
      </c>
      <c r="B462" s="156" t="s">
        <v>690</v>
      </c>
      <c r="C462" s="105" t="s">
        <v>591</v>
      </c>
      <c r="D462" s="175" t="s">
        <v>737</v>
      </c>
      <c r="E462" s="141" t="s">
        <v>732</v>
      </c>
      <c r="F462" s="16" t="s">
        <v>585</v>
      </c>
      <c r="G462" s="17">
        <v>2020</v>
      </c>
      <c r="H462" s="17">
        <v>2020</v>
      </c>
      <c r="I462" s="90">
        <v>500000</v>
      </c>
      <c r="J462" s="61">
        <v>0</v>
      </c>
      <c r="K462" s="116">
        <v>500000</v>
      </c>
      <c r="L462" s="116">
        <v>0</v>
      </c>
    </row>
    <row r="463" spans="1:12" s="11" customFormat="1" ht="47.1" customHeight="1">
      <c r="A463" s="157">
        <v>461</v>
      </c>
      <c r="B463" s="156" t="s">
        <v>690</v>
      </c>
      <c r="C463" s="105" t="s">
        <v>591</v>
      </c>
      <c r="D463" s="175" t="s">
        <v>586</v>
      </c>
      <c r="E463" s="141" t="s">
        <v>736</v>
      </c>
      <c r="F463" s="16" t="s">
        <v>738</v>
      </c>
      <c r="G463" s="17">
        <v>2019</v>
      </c>
      <c r="H463" s="17">
        <v>2020</v>
      </c>
      <c r="I463" s="90">
        <v>3294552</v>
      </c>
      <c r="J463" s="61">
        <v>215776</v>
      </c>
      <c r="K463" s="116">
        <v>3078776</v>
      </c>
      <c r="L463" s="116">
        <v>0</v>
      </c>
    </row>
    <row r="464" spans="1:12" s="11" customFormat="1" ht="47.1" customHeight="1">
      <c r="A464" s="160">
        <v>462</v>
      </c>
      <c r="B464" s="156" t="s">
        <v>690</v>
      </c>
      <c r="C464" s="105" t="s">
        <v>591</v>
      </c>
      <c r="D464" s="175" t="s">
        <v>587</v>
      </c>
      <c r="E464" s="141" t="s">
        <v>739</v>
      </c>
      <c r="F464" s="16" t="s">
        <v>738</v>
      </c>
      <c r="G464" s="17">
        <v>2020</v>
      </c>
      <c r="H464" s="17">
        <v>2020</v>
      </c>
      <c r="I464" s="90">
        <v>5000000</v>
      </c>
      <c r="J464" s="61">
        <v>0</v>
      </c>
      <c r="K464" s="116">
        <v>5000000</v>
      </c>
      <c r="L464" s="116">
        <v>0</v>
      </c>
    </row>
    <row r="465" spans="1:12" s="11" customFormat="1" ht="47.1" customHeight="1">
      <c r="A465" s="160">
        <v>463</v>
      </c>
      <c r="B465" s="156" t="s">
        <v>690</v>
      </c>
      <c r="C465" s="105" t="s">
        <v>591</v>
      </c>
      <c r="D465" s="175" t="s">
        <v>588</v>
      </c>
      <c r="E465" s="141" t="s">
        <v>46</v>
      </c>
      <c r="F465" s="16" t="s">
        <v>738</v>
      </c>
      <c r="G465" s="17">
        <v>2020</v>
      </c>
      <c r="H465" s="17">
        <v>2020</v>
      </c>
      <c r="I465" s="90">
        <v>500000</v>
      </c>
      <c r="J465" s="61">
        <v>0</v>
      </c>
      <c r="K465" s="116">
        <v>500000</v>
      </c>
      <c r="L465" s="116">
        <v>0</v>
      </c>
    </row>
    <row r="466" spans="1:12" s="11" customFormat="1" ht="47.1" customHeight="1">
      <c r="A466" s="157">
        <v>464</v>
      </c>
      <c r="B466" s="156" t="s">
        <v>690</v>
      </c>
      <c r="C466" s="105" t="s">
        <v>591</v>
      </c>
      <c r="D466" s="175" t="s">
        <v>590</v>
      </c>
      <c r="E466" s="141" t="s">
        <v>23</v>
      </c>
      <c r="F466" s="16" t="s">
        <v>738</v>
      </c>
      <c r="G466" s="17">
        <v>2019</v>
      </c>
      <c r="H466" s="17">
        <v>2020</v>
      </c>
      <c r="I466" s="90">
        <v>4624479</v>
      </c>
      <c r="J466" s="115">
        <v>1027410.34</v>
      </c>
      <c r="K466" s="116">
        <v>4128750</v>
      </c>
      <c r="L466" s="116">
        <v>531683</v>
      </c>
    </row>
    <row r="467" spans="1:12" s="11" customFormat="1" ht="47.1" customHeight="1">
      <c r="A467" s="160">
        <v>465</v>
      </c>
      <c r="B467" s="156" t="s">
        <v>690</v>
      </c>
      <c r="C467" s="105" t="s">
        <v>591</v>
      </c>
      <c r="D467" s="175" t="s">
        <v>740</v>
      </c>
      <c r="E467" s="141" t="s">
        <v>741</v>
      </c>
      <c r="F467" s="16" t="s">
        <v>734</v>
      </c>
      <c r="G467" s="17">
        <v>2020</v>
      </c>
      <c r="H467" s="17">
        <v>2021</v>
      </c>
      <c r="I467" s="90">
        <v>3000000</v>
      </c>
      <c r="J467" s="115">
        <v>0</v>
      </c>
      <c r="K467" s="116">
        <v>0</v>
      </c>
      <c r="L467" s="116">
        <v>0</v>
      </c>
    </row>
    <row r="468" spans="1:12" s="11" customFormat="1" ht="47.1" customHeight="1">
      <c r="A468" s="160">
        <v>466</v>
      </c>
      <c r="B468" s="156" t="s">
        <v>690</v>
      </c>
      <c r="C468" s="105" t="s">
        <v>591</v>
      </c>
      <c r="D468" s="175" t="s">
        <v>742</v>
      </c>
      <c r="E468" s="141" t="s">
        <v>32</v>
      </c>
      <c r="F468" s="16" t="s">
        <v>735</v>
      </c>
      <c r="G468" s="17">
        <v>2020</v>
      </c>
      <c r="H468" s="17">
        <v>2021</v>
      </c>
      <c r="I468" s="90">
        <v>500000</v>
      </c>
      <c r="J468" s="115">
        <v>0</v>
      </c>
      <c r="K468" s="116">
        <v>0</v>
      </c>
      <c r="L468" s="116">
        <v>0</v>
      </c>
    </row>
    <row r="469" spans="1:12" s="11" customFormat="1" ht="47.1" customHeight="1">
      <c r="A469" s="157">
        <v>467</v>
      </c>
      <c r="B469" s="156" t="s">
        <v>690</v>
      </c>
      <c r="C469" s="105" t="s">
        <v>591</v>
      </c>
      <c r="D469" s="175" t="s">
        <v>743</v>
      </c>
      <c r="E469" s="141" t="s">
        <v>744</v>
      </c>
      <c r="F469" s="16" t="s">
        <v>745</v>
      </c>
      <c r="G469" s="17">
        <v>2020</v>
      </c>
      <c r="H469" s="17">
        <v>2021</v>
      </c>
      <c r="I469" s="90">
        <v>3000000</v>
      </c>
      <c r="J469" s="115">
        <v>0</v>
      </c>
      <c r="K469" s="116">
        <v>0</v>
      </c>
      <c r="L469" s="116">
        <v>0</v>
      </c>
    </row>
    <row r="470" spans="1:12" s="11" customFormat="1" ht="47.1" customHeight="1">
      <c r="A470" s="160">
        <v>468</v>
      </c>
      <c r="B470" s="156" t="s">
        <v>690</v>
      </c>
      <c r="C470" s="105" t="s">
        <v>591</v>
      </c>
      <c r="D470" s="175" t="s">
        <v>589</v>
      </c>
      <c r="E470" s="141" t="s">
        <v>29</v>
      </c>
      <c r="F470" s="16" t="s">
        <v>738</v>
      </c>
      <c r="G470" s="17">
        <v>2020</v>
      </c>
      <c r="H470" s="17">
        <v>2020</v>
      </c>
      <c r="I470" s="90">
        <v>5000000</v>
      </c>
      <c r="J470" s="115">
        <v>0</v>
      </c>
      <c r="K470" s="116">
        <v>5000000</v>
      </c>
      <c r="L470" s="116">
        <v>0</v>
      </c>
    </row>
    <row r="471" spans="1:12" s="11" customFormat="1" ht="47.1" customHeight="1">
      <c r="A471" s="160">
        <v>469</v>
      </c>
      <c r="B471" s="156" t="s">
        <v>690</v>
      </c>
      <c r="C471" s="105" t="s">
        <v>591</v>
      </c>
      <c r="D471" s="177" t="s">
        <v>592</v>
      </c>
      <c r="E471" s="60" t="s">
        <v>29</v>
      </c>
      <c r="F471" s="16" t="s">
        <v>593</v>
      </c>
      <c r="G471" s="16">
        <v>2013</v>
      </c>
      <c r="H471" s="16">
        <v>2021</v>
      </c>
      <c r="I471" s="21">
        <v>30000000</v>
      </c>
      <c r="J471" s="115">
        <v>9881385.9399999995</v>
      </c>
      <c r="K471" s="115">
        <v>3606000</v>
      </c>
      <c r="L471" s="115">
        <v>3606000</v>
      </c>
    </row>
    <row r="472" spans="1:12" s="11" customFormat="1" ht="47.1" customHeight="1">
      <c r="A472" s="157">
        <v>470</v>
      </c>
      <c r="B472" s="156" t="s">
        <v>690</v>
      </c>
      <c r="C472" s="105" t="s">
        <v>591</v>
      </c>
      <c r="D472" s="177" t="s">
        <v>594</v>
      </c>
      <c r="E472" s="60" t="s">
        <v>29</v>
      </c>
      <c r="F472" s="16" t="s">
        <v>595</v>
      </c>
      <c r="G472" s="16">
        <v>2013</v>
      </c>
      <c r="H472" s="16">
        <v>2021</v>
      </c>
      <c r="I472" s="21">
        <v>500000</v>
      </c>
      <c r="J472" s="115">
        <v>200215.48</v>
      </c>
      <c r="K472" s="115">
        <v>250000</v>
      </c>
      <c r="L472" s="115">
        <v>250000</v>
      </c>
    </row>
    <row r="473" spans="1:12" s="11" customFormat="1" ht="47.1" customHeight="1">
      <c r="A473" s="160">
        <v>471</v>
      </c>
      <c r="B473" s="156" t="s">
        <v>690</v>
      </c>
      <c r="C473" s="105" t="s">
        <v>591</v>
      </c>
      <c r="D473" s="177" t="s">
        <v>596</v>
      </c>
      <c r="E473" s="60" t="s">
        <v>23</v>
      </c>
      <c r="F473" s="16" t="s">
        <v>746</v>
      </c>
      <c r="G473" s="16">
        <v>2013</v>
      </c>
      <c r="H473" s="16">
        <v>2021</v>
      </c>
      <c r="I473" s="21">
        <v>1500000</v>
      </c>
      <c r="J473" s="115">
        <v>989816</v>
      </c>
      <c r="K473" s="115">
        <v>250000</v>
      </c>
      <c r="L473" s="61">
        <v>250000</v>
      </c>
    </row>
    <row r="474" spans="1:12" s="11" customFormat="1" ht="47.1" customHeight="1">
      <c r="A474" s="160">
        <v>472</v>
      </c>
      <c r="B474" s="156" t="s">
        <v>690</v>
      </c>
      <c r="C474" s="105" t="s">
        <v>591</v>
      </c>
      <c r="D474" s="175" t="s">
        <v>597</v>
      </c>
      <c r="E474" s="60" t="s">
        <v>744</v>
      </c>
      <c r="F474" s="16" t="s">
        <v>598</v>
      </c>
      <c r="G474" s="16">
        <v>2011</v>
      </c>
      <c r="H474" s="16">
        <v>2021</v>
      </c>
      <c r="I474" s="58">
        <v>950000000</v>
      </c>
      <c r="J474" s="115">
        <v>884760518.50999999</v>
      </c>
      <c r="K474" s="117">
        <v>4000000</v>
      </c>
      <c r="L474" s="115">
        <v>4000000</v>
      </c>
    </row>
    <row r="475" spans="1:12" s="11" customFormat="1" ht="47.1" customHeight="1">
      <c r="A475" s="157">
        <v>473</v>
      </c>
      <c r="B475" s="156" t="s">
        <v>690</v>
      </c>
      <c r="C475" s="105" t="s">
        <v>591</v>
      </c>
      <c r="D475" s="175" t="s">
        <v>599</v>
      </c>
      <c r="E475" s="143" t="s">
        <v>32</v>
      </c>
      <c r="F475" s="16" t="s">
        <v>199</v>
      </c>
      <c r="G475" s="16">
        <v>2020</v>
      </c>
      <c r="H475" s="16">
        <v>2022</v>
      </c>
      <c r="I475" s="58">
        <v>220288635</v>
      </c>
      <c r="J475" s="115">
        <v>0</v>
      </c>
      <c r="K475" s="117">
        <v>0</v>
      </c>
      <c r="L475" s="115">
        <v>0</v>
      </c>
    </row>
    <row r="476" spans="1:12" s="11" customFormat="1" ht="47.1" customHeight="1">
      <c r="A476" s="160">
        <v>474</v>
      </c>
      <c r="B476" s="156" t="s">
        <v>690</v>
      </c>
      <c r="C476" s="105" t="s">
        <v>591</v>
      </c>
      <c r="D476" s="175" t="s">
        <v>600</v>
      </c>
      <c r="E476" s="143" t="s">
        <v>32</v>
      </c>
      <c r="F476" s="16" t="s">
        <v>199</v>
      </c>
      <c r="G476" s="16">
        <v>2020</v>
      </c>
      <c r="H476" s="16">
        <v>2022</v>
      </c>
      <c r="I476" s="58">
        <v>258599376</v>
      </c>
      <c r="J476" s="115">
        <v>0</v>
      </c>
      <c r="K476" s="117">
        <v>0</v>
      </c>
      <c r="L476" s="115">
        <v>0</v>
      </c>
    </row>
    <row r="477" spans="1:12" s="11" customFormat="1" ht="47.1" customHeight="1">
      <c r="A477" s="160">
        <v>475</v>
      </c>
      <c r="B477" s="156" t="s">
        <v>690</v>
      </c>
      <c r="C477" s="105" t="s">
        <v>591</v>
      </c>
      <c r="D477" s="175" t="s">
        <v>747</v>
      </c>
      <c r="E477" s="143" t="s">
        <v>744</v>
      </c>
      <c r="F477" s="16" t="s">
        <v>748</v>
      </c>
      <c r="G477" s="16">
        <v>2020</v>
      </c>
      <c r="H477" s="16">
        <v>2022</v>
      </c>
      <c r="I477" s="58">
        <v>750000000</v>
      </c>
      <c r="J477" s="115">
        <v>0</v>
      </c>
      <c r="K477" s="117">
        <v>0</v>
      </c>
      <c r="L477" s="115">
        <v>0</v>
      </c>
    </row>
    <row r="478" spans="1:12" s="6" customFormat="1" ht="47.1" customHeight="1">
      <c r="A478" s="157">
        <v>476</v>
      </c>
      <c r="B478" s="156" t="s">
        <v>690</v>
      </c>
      <c r="C478" s="105" t="s">
        <v>458</v>
      </c>
      <c r="D478" s="176" t="s">
        <v>460</v>
      </c>
      <c r="E478" s="142" t="s">
        <v>36</v>
      </c>
      <c r="F478" s="15" t="s">
        <v>199</v>
      </c>
      <c r="G478" s="15">
        <v>2017</v>
      </c>
      <c r="H478" s="15">
        <v>2019</v>
      </c>
      <c r="I478" s="39">
        <v>6100010</v>
      </c>
      <c r="J478" s="50">
        <v>6025689</v>
      </c>
      <c r="K478" s="39">
        <v>74321</v>
      </c>
      <c r="L478" s="71"/>
    </row>
    <row r="479" spans="1:12" s="6" customFormat="1" ht="47.1" customHeight="1">
      <c r="A479" s="160">
        <v>477</v>
      </c>
      <c r="B479" s="156" t="s">
        <v>690</v>
      </c>
      <c r="C479" s="105" t="s">
        <v>458</v>
      </c>
      <c r="D479" s="177" t="s">
        <v>461</v>
      </c>
      <c r="E479" s="142" t="s">
        <v>36</v>
      </c>
      <c r="F479" s="16" t="s">
        <v>608</v>
      </c>
      <c r="G479" s="16">
        <v>2011</v>
      </c>
      <c r="H479" s="16">
        <v>2020</v>
      </c>
      <c r="I479" s="21">
        <v>23128</v>
      </c>
      <c r="J479" s="61">
        <v>0</v>
      </c>
      <c r="K479" s="21">
        <v>23128</v>
      </c>
      <c r="L479" s="71"/>
    </row>
    <row r="480" spans="1:12" s="6" customFormat="1" ht="47.1" customHeight="1">
      <c r="A480" s="160">
        <v>478</v>
      </c>
      <c r="B480" s="156" t="s">
        <v>690</v>
      </c>
      <c r="C480" s="105" t="s">
        <v>458</v>
      </c>
      <c r="D480" s="177" t="s">
        <v>462</v>
      </c>
      <c r="E480" s="145" t="s">
        <v>870</v>
      </c>
      <c r="F480" s="16" t="s">
        <v>608</v>
      </c>
      <c r="G480" s="16">
        <v>2012</v>
      </c>
      <c r="H480" s="16">
        <v>2020</v>
      </c>
      <c r="I480" s="21">
        <v>87615</v>
      </c>
      <c r="J480" s="61">
        <v>87615</v>
      </c>
      <c r="K480" s="21">
        <v>0</v>
      </c>
      <c r="L480" s="71"/>
    </row>
    <row r="481" spans="1:12" s="6" customFormat="1" ht="47.1" customHeight="1">
      <c r="A481" s="157">
        <v>479</v>
      </c>
      <c r="B481" s="156" t="s">
        <v>690</v>
      </c>
      <c r="C481" s="105" t="s">
        <v>458</v>
      </c>
      <c r="D481" s="177" t="s">
        <v>463</v>
      </c>
      <c r="E481" s="145" t="s">
        <v>36</v>
      </c>
      <c r="F481" s="16" t="s">
        <v>608</v>
      </c>
      <c r="G481" s="16">
        <v>2012</v>
      </c>
      <c r="H481" s="16">
        <v>2020</v>
      </c>
      <c r="I481" s="21">
        <v>28851</v>
      </c>
      <c r="J481" s="51">
        <v>0</v>
      </c>
      <c r="K481" s="21">
        <v>28851</v>
      </c>
      <c r="L481" s="71"/>
    </row>
    <row r="482" spans="1:12" s="6" customFormat="1" ht="47.1" customHeight="1">
      <c r="A482" s="160">
        <v>480</v>
      </c>
      <c r="B482" s="156" t="s">
        <v>690</v>
      </c>
      <c r="C482" s="105" t="s">
        <v>458</v>
      </c>
      <c r="D482" s="177" t="s">
        <v>464</v>
      </c>
      <c r="E482" s="145" t="s">
        <v>20</v>
      </c>
      <c r="F482" s="16" t="s">
        <v>608</v>
      </c>
      <c r="G482" s="16">
        <v>2017</v>
      </c>
      <c r="H482" s="16">
        <v>2020</v>
      </c>
      <c r="I482" s="21">
        <v>299720</v>
      </c>
      <c r="J482" s="51">
        <v>0</v>
      </c>
      <c r="K482" s="21">
        <v>299720</v>
      </c>
      <c r="L482" s="71"/>
    </row>
    <row r="483" spans="1:12" s="6" customFormat="1" ht="47.1" customHeight="1">
      <c r="A483" s="160">
        <v>481</v>
      </c>
      <c r="B483" s="156" t="s">
        <v>690</v>
      </c>
      <c r="C483" s="105" t="s">
        <v>458</v>
      </c>
      <c r="D483" s="177" t="s">
        <v>466</v>
      </c>
      <c r="E483" s="145" t="s">
        <v>870</v>
      </c>
      <c r="F483" s="16" t="s">
        <v>608</v>
      </c>
      <c r="G483" s="16">
        <v>2011</v>
      </c>
      <c r="H483" s="16">
        <v>2020</v>
      </c>
      <c r="I483" s="118">
        <v>21240</v>
      </c>
      <c r="J483" s="51">
        <v>0</v>
      </c>
      <c r="K483" s="21">
        <v>21240</v>
      </c>
      <c r="L483" s="71"/>
    </row>
    <row r="484" spans="1:12" s="6" customFormat="1" ht="47.1" customHeight="1">
      <c r="A484" s="157">
        <v>482</v>
      </c>
      <c r="B484" s="156" t="s">
        <v>690</v>
      </c>
      <c r="C484" s="105" t="s">
        <v>458</v>
      </c>
      <c r="D484" s="177" t="s">
        <v>871</v>
      </c>
      <c r="E484" s="145" t="s">
        <v>23</v>
      </c>
      <c r="F484" s="16" t="s">
        <v>608</v>
      </c>
      <c r="G484" s="16">
        <v>2016</v>
      </c>
      <c r="H484" s="16">
        <v>2020</v>
      </c>
      <c r="I484" s="21">
        <v>254408</v>
      </c>
      <c r="J484" s="51">
        <v>234055</v>
      </c>
      <c r="K484" s="21">
        <v>0</v>
      </c>
      <c r="L484" s="71"/>
    </row>
    <row r="485" spans="1:12" s="6" customFormat="1" ht="47.1" customHeight="1">
      <c r="A485" s="160">
        <v>483</v>
      </c>
      <c r="B485" s="156" t="s">
        <v>690</v>
      </c>
      <c r="C485" s="105" t="s">
        <v>458</v>
      </c>
      <c r="D485" s="177" t="s">
        <v>467</v>
      </c>
      <c r="E485" s="145" t="s">
        <v>35</v>
      </c>
      <c r="F485" s="16" t="s">
        <v>608</v>
      </c>
      <c r="G485" s="16">
        <v>2016</v>
      </c>
      <c r="H485" s="16">
        <v>2020</v>
      </c>
      <c r="I485" s="21">
        <v>248781</v>
      </c>
      <c r="J485" s="61">
        <v>216439</v>
      </c>
      <c r="K485" s="21">
        <v>32342</v>
      </c>
      <c r="L485" s="71"/>
    </row>
    <row r="486" spans="1:12" s="12" customFormat="1" ht="47.1" customHeight="1">
      <c r="A486" s="160">
        <v>484</v>
      </c>
      <c r="B486" s="156" t="s">
        <v>690</v>
      </c>
      <c r="C486" s="105" t="s">
        <v>543</v>
      </c>
      <c r="D486" s="186" t="s">
        <v>781</v>
      </c>
      <c r="E486" s="205" t="s">
        <v>782</v>
      </c>
      <c r="F486" s="26" t="s">
        <v>783</v>
      </c>
      <c r="G486" s="23">
        <v>43831</v>
      </c>
      <c r="H486" s="23">
        <v>44196</v>
      </c>
      <c r="I486" s="36">
        <v>144000</v>
      </c>
      <c r="J486" s="37" t="s">
        <v>459</v>
      </c>
      <c r="K486" s="36">
        <f>I486</f>
        <v>144000</v>
      </c>
      <c r="L486" s="36"/>
    </row>
    <row r="487" spans="1:12" s="12" customFormat="1" ht="47.1" customHeight="1">
      <c r="A487" s="157">
        <v>485</v>
      </c>
      <c r="B487" s="156" t="s">
        <v>690</v>
      </c>
      <c r="C487" s="105" t="s">
        <v>543</v>
      </c>
      <c r="D487" s="186" t="s">
        <v>784</v>
      </c>
      <c r="E487" s="205" t="s">
        <v>785</v>
      </c>
      <c r="F487" s="26" t="s">
        <v>786</v>
      </c>
      <c r="G487" s="23">
        <v>43831</v>
      </c>
      <c r="H487" s="23">
        <v>44196</v>
      </c>
      <c r="I487" s="36">
        <v>3280000</v>
      </c>
      <c r="J487" s="37" t="s">
        <v>459</v>
      </c>
      <c r="K487" s="36">
        <f>I487</f>
        <v>3280000</v>
      </c>
      <c r="L487" s="36"/>
    </row>
    <row r="488" spans="1:12" s="12" customFormat="1" ht="47.1" customHeight="1">
      <c r="A488" s="160">
        <v>486</v>
      </c>
      <c r="B488" s="156" t="s">
        <v>690</v>
      </c>
      <c r="C488" s="105" t="s">
        <v>543</v>
      </c>
      <c r="D488" s="186" t="s">
        <v>544</v>
      </c>
      <c r="E488" s="205" t="s">
        <v>787</v>
      </c>
      <c r="F488" s="26" t="s">
        <v>788</v>
      </c>
      <c r="G488" s="23">
        <v>43831</v>
      </c>
      <c r="H488" s="23">
        <v>44196</v>
      </c>
      <c r="I488" s="36">
        <v>3009750</v>
      </c>
      <c r="J488" s="37" t="s">
        <v>459</v>
      </c>
      <c r="K488" s="36">
        <f>I488</f>
        <v>3009750</v>
      </c>
      <c r="L488" s="36"/>
    </row>
    <row r="489" spans="1:12" s="12" customFormat="1" ht="47.1" customHeight="1">
      <c r="A489" s="160">
        <v>487</v>
      </c>
      <c r="B489" s="156" t="s">
        <v>690</v>
      </c>
      <c r="C489" s="105" t="s">
        <v>543</v>
      </c>
      <c r="D489" s="186" t="s">
        <v>789</v>
      </c>
      <c r="E489" s="205" t="s">
        <v>790</v>
      </c>
      <c r="F489" s="26" t="s">
        <v>791</v>
      </c>
      <c r="G489" s="23">
        <v>43831</v>
      </c>
      <c r="H489" s="23">
        <v>44196</v>
      </c>
      <c r="I489" s="36">
        <v>595000</v>
      </c>
      <c r="J489" s="37" t="s">
        <v>459</v>
      </c>
      <c r="K489" s="36">
        <f>I489</f>
        <v>595000</v>
      </c>
      <c r="L489" s="36"/>
    </row>
    <row r="490" spans="1:12" s="12" customFormat="1" ht="47.1" customHeight="1">
      <c r="A490" s="157">
        <v>488</v>
      </c>
      <c r="B490" s="156" t="s">
        <v>690</v>
      </c>
      <c r="C490" s="105" t="s">
        <v>543</v>
      </c>
      <c r="D490" s="186" t="s">
        <v>792</v>
      </c>
      <c r="E490" s="205" t="s">
        <v>793</v>
      </c>
      <c r="F490" s="26" t="s">
        <v>545</v>
      </c>
      <c r="G490" s="23">
        <v>43831</v>
      </c>
      <c r="H490" s="23">
        <v>44196</v>
      </c>
      <c r="I490" s="36">
        <v>1825000</v>
      </c>
      <c r="J490" s="37" t="s">
        <v>459</v>
      </c>
      <c r="K490" s="36">
        <f>I490</f>
        <v>1825000</v>
      </c>
      <c r="L490" s="36"/>
    </row>
    <row r="491" spans="1:12" s="11" customFormat="1" ht="47.1" customHeight="1">
      <c r="A491" s="160">
        <v>489</v>
      </c>
      <c r="B491" s="156" t="s">
        <v>690</v>
      </c>
      <c r="C491" s="105" t="s">
        <v>601</v>
      </c>
      <c r="D491" s="187" t="s">
        <v>1309</v>
      </c>
      <c r="E491" s="205" t="s">
        <v>1310</v>
      </c>
      <c r="F491" s="22" t="s">
        <v>678</v>
      </c>
      <c r="G491" s="33">
        <v>43831</v>
      </c>
      <c r="H491" s="33">
        <v>44196</v>
      </c>
      <c r="I491" s="55">
        <v>150000</v>
      </c>
      <c r="J491" s="50"/>
      <c r="K491" s="55">
        <v>150000</v>
      </c>
      <c r="L491" s="40"/>
    </row>
    <row r="492" spans="1:12" s="11" customFormat="1" ht="47.1" customHeight="1">
      <c r="A492" s="160">
        <v>490</v>
      </c>
      <c r="B492" s="156" t="s">
        <v>690</v>
      </c>
      <c r="C492" s="105" t="s">
        <v>601</v>
      </c>
      <c r="D492" s="187" t="s">
        <v>1309</v>
      </c>
      <c r="E492" s="205" t="s">
        <v>1311</v>
      </c>
      <c r="F492" s="22" t="s">
        <v>71</v>
      </c>
      <c r="G492" s="23">
        <v>43831</v>
      </c>
      <c r="H492" s="23">
        <v>44196</v>
      </c>
      <c r="I492" s="55">
        <v>150000</v>
      </c>
      <c r="J492" s="34"/>
      <c r="K492" s="55">
        <v>150000</v>
      </c>
      <c r="L492" s="21"/>
    </row>
    <row r="493" spans="1:12" s="11" customFormat="1" ht="47.1" customHeight="1">
      <c r="A493" s="157">
        <v>491</v>
      </c>
      <c r="B493" s="156" t="s">
        <v>690</v>
      </c>
      <c r="C493" s="105" t="s">
        <v>601</v>
      </c>
      <c r="D493" s="187" t="s">
        <v>1312</v>
      </c>
      <c r="E493" s="205" t="s">
        <v>1313</v>
      </c>
      <c r="F493" s="22" t="s">
        <v>1314</v>
      </c>
      <c r="G493" s="23">
        <v>43831</v>
      </c>
      <c r="H493" s="23">
        <v>44196</v>
      </c>
      <c r="I493" s="55">
        <v>2000000</v>
      </c>
      <c r="J493" s="34"/>
      <c r="K493" s="55">
        <v>2000000</v>
      </c>
      <c r="L493" s="21"/>
    </row>
    <row r="494" spans="1:12" s="11" customFormat="1" ht="47.1" customHeight="1">
      <c r="A494" s="160">
        <v>492</v>
      </c>
      <c r="B494" s="156" t="s">
        <v>690</v>
      </c>
      <c r="C494" s="105" t="s">
        <v>601</v>
      </c>
      <c r="D494" s="187" t="s">
        <v>1312</v>
      </c>
      <c r="E494" s="205" t="s">
        <v>1313</v>
      </c>
      <c r="F494" s="22" t="s">
        <v>1315</v>
      </c>
      <c r="G494" s="23">
        <v>43831</v>
      </c>
      <c r="H494" s="23">
        <v>44196</v>
      </c>
      <c r="I494" s="55">
        <v>1275000</v>
      </c>
      <c r="J494" s="50"/>
      <c r="K494" s="55">
        <v>1275000</v>
      </c>
      <c r="L494" s="21"/>
    </row>
    <row r="495" spans="1:12" s="11" customFormat="1" ht="47.1" customHeight="1">
      <c r="A495" s="160">
        <v>493</v>
      </c>
      <c r="B495" s="156" t="s">
        <v>690</v>
      </c>
      <c r="C495" s="105" t="s">
        <v>601</v>
      </c>
      <c r="D495" s="187" t="s">
        <v>73</v>
      </c>
      <c r="E495" s="205" t="s">
        <v>1316</v>
      </c>
      <c r="F495" s="22" t="s">
        <v>199</v>
      </c>
      <c r="G495" s="23">
        <v>43831</v>
      </c>
      <c r="H495" s="23">
        <v>44196</v>
      </c>
      <c r="I495" s="55">
        <v>100000</v>
      </c>
      <c r="J495" s="50"/>
      <c r="K495" s="55">
        <v>100000</v>
      </c>
      <c r="L495" s="21"/>
    </row>
    <row r="496" spans="1:12" s="11" customFormat="1" ht="47.1" customHeight="1">
      <c r="A496" s="157">
        <v>494</v>
      </c>
      <c r="B496" s="156" t="s">
        <v>690</v>
      </c>
      <c r="C496" s="105" t="s">
        <v>601</v>
      </c>
      <c r="D496" s="187" t="s">
        <v>73</v>
      </c>
      <c r="E496" s="205" t="s">
        <v>1317</v>
      </c>
      <c r="F496" s="22" t="s">
        <v>199</v>
      </c>
      <c r="G496" s="23">
        <v>43831</v>
      </c>
      <c r="H496" s="23">
        <v>44196</v>
      </c>
      <c r="I496" s="55">
        <v>400000</v>
      </c>
      <c r="J496" s="50"/>
      <c r="K496" s="55">
        <v>400000</v>
      </c>
      <c r="L496" s="21"/>
    </row>
    <row r="497" spans="1:12" s="11" customFormat="1" ht="47.1" customHeight="1">
      <c r="A497" s="160">
        <v>495</v>
      </c>
      <c r="B497" s="156" t="s">
        <v>690</v>
      </c>
      <c r="C497" s="105" t="s">
        <v>601</v>
      </c>
      <c r="D497" s="187" t="s">
        <v>73</v>
      </c>
      <c r="E497" s="205" t="s">
        <v>1317</v>
      </c>
      <c r="F497" s="22" t="s">
        <v>71</v>
      </c>
      <c r="G497" s="23">
        <v>43831</v>
      </c>
      <c r="H497" s="23">
        <v>44196</v>
      </c>
      <c r="I497" s="55">
        <v>260000</v>
      </c>
      <c r="J497" s="50">
        <v>84000.56</v>
      </c>
      <c r="K497" s="55">
        <v>260000</v>
      </c>
      <c r="L497" s="21"/>
    </row>
    <row r="498" spans="1:12" s="11" customFormat="1" ht="47.1" customHeight="1">
      <c r="A498" s="160">
        <v>496</v>
      </c>
      <c r="B498" s="156" t="s">
        <v>690</v>
      </c>
      <c r="C498" s="105" t="s">
        <v>601</v>
      </c>
      <c r="D498" s="187" t="s">
        <v>1318</v>
      </c>
      <c r="E498" s="205" t="s">
        <v>1317</v>
      </c>
      <c r="F498" s="22" t="s">
        <v>612</v>
      </c>
      <c r="G498" s="23">
        <v>43831</v>
      </c>
      <c r="H498" s="23">
        <v>44196</v>
      </c>
      <c r="I498" s="55">
        <v>95000</v>
      </c>
      <c r="J498" s="50"/>
      <c r="K498" s="55">
        <v>95000</v>
      </c>
      <c r="L498" s="21"/>
    </row>
    <row r="499" spans="1:12" s="6" customFormat="1" ht="47.1" customHeight="1">
      <c r="A499" s="157">
        <v>497</v>
      </c>
      <c r="B499" s="155" t="s">
        <v>94</v>
      </c>
      <c r="C499" s="105" t="s">
        <v>456</v>
      </c>
      <c r="D499" s="175" t="s">
        <v>407</v>
      </c>
      <c r="E499" s="142" t="s">
        <v>741</v>
      </c>
      <c r="F499" s="15" t="s">
        <v>408</v>
      </c>
      <c r="G499" s="33">
        <v>42881</v>
      </c>
      <c r="H499" s="54">
        <v>43873</v>
      </c>
      <c r="I499" s="35">
        <v>61000000</v>
      </c>
      <c r="J499" s="35">
        <v>59917695.759999998</v>
      </c>
      <c r="K499" s="35">
        <v>1000000</v>
      </c>
      <c r="L499" s="35"/>
    </row>
    <row r="500" spans="1:12" s="6" customFormat="1" ht="47.1" customHeight="1">
      <c r="A500" s="160">
        <v>498</v>
      </c>
      <c r="B500" s="155" t="s">
        <v>94</v>
      </c>
      <c r="C500" s="105" t="s">
        <v>456</v>
      </c>
      <c r="D500" s="175" t="s">
        <v>409</v>
      </c>
      <c r="E500" s="142" t="s">
        <v>732</v>
      </c>
      <c r="F500" s="15" t="s">
        <v>803</v>
      </c>
      <c r="G500" s="23">
        <v>42999</v>
      </c>
      <c r="H500" s="23">
        <v>44147</v>
      </c>
      <c r="I500" s="35">
        <v>47000000</v>
      </c>
      <c r="J500" s="35">
        <v>45802351.280000001</v>
      </c>
      <c r="K500" s="35">
        <v>15000000</v>
      </c>
      <c r="L500" s="35"/>
    </row>
    <row r="501" spans="1:12" s="6" customFormat="1" ht="47.1" customHeight="1">
      <c r="A501" s="160">
        <v>499</v>
      </c>
      <c r="B501" s="155" t="s">
        <v>94</v>
      </c>
      <c r="C501" s="105" t="s">
        <v>456</v>
      </c>
      <c r="D501" s="175" t="s">
        <v>410</v>
      </c>
      <c r="E501" s="142" t="s">
        <v>755</v>
      </c>
      <c r="F501" s="15" t="s">
        <v>411</v>
      </c>
      <c r="G501" s="16">
        <v>2016</v>
      </c>
      <c r="H501" s="16">
        <v>2020</v>
      </c>
      <c r="I501" s="35">
        <v>4500000</v>
      </c>
      <c r="J501" s="35">
        <v>0</v>
      </c>
      <c r="K501" s="35">
        <v>3000000</v>
      </c>
      <c r="L501" s="35"/>
    </row>
    <row r="502" spans="1:12" s="6" customFormat="1" ht="47.1" customHeight="1">
      <c r="A502" s="157">
        <v>500</v>
      </c>
      <c r="B502" s="155" t="s">
        <v>94</v>
      </c>
      <c r="C502" s="105" t="s">
        <v>456</v>
      </c>
      <c r="D502" s="175" t="s">
        <v>804</v>
      </c>
      <c r="E502" s="142" t="s">
        <v>732</v>
      </c>
      <c r="F502" s="15" t="s">
        <v>805</v>
      </c>
      <c r="G502" s="23">
        <v>42906</v>
      </c>
      <c r="H502" s="16">
        <v>2021</v>
      </c>
      <c r="I502" s="35">
        <v>98000000</v>
      </c>
      <c r="J502" s="35">
        <v>69282093.959999993</v>
      </c>
      <c r="K502" s="35">
        <v>15000000</v>
      </c>
      <c r="L502" s="35"/>
    </row>
    <row r="503" spans="1:12" s="6" customFormat="1" ht="47.1" customHeight="1">
      <c r="A503" s="160">
        <v>501</v>
      </c>
      <c r="B503" s="155" t="s">
        <v>94</v>
      </c>
      <c r="C503" s="105" t="s">
        <v>456</v>
      </c>
      <c r="D503" s="175" t="s">
        <v>413</v>
      </c>
      <c r="E503" s="142" t="s">
        <v>732</v>
      </c>
      <c r="F503" s="15" t="s">
        <v>414</v>
      </c>
      <c r="G503" s="16">
        <v>2017</v>
      </c>
      <c r="H503" s="16">
        <v>2021</v>
      </c>
      <c r="I503" s="35">
        <v>40000000</v>
      </c>
      <c r="J503" s="35">
        <v>0</v>
      </c>
      <c r="K503" s="35">
        <v>1000000</v>
      </c>
      <c r="L503" s="35"/>
    </row>
    <row r="504" spans="1:12" s="6" customFormat="1" ht="47.1" customHeight="1">
      <c r="A504" s="160">
        <v>502</v>
      </c>
      <c r="B504" s="155" t="s">
        <v>94</v>
      </c>
      <c r="C504" s="105" t="s">
        <v>456</v>
      </c>
      <c r="D504" s="175" t="s">
        <v>415</v>
      </c>
      <c r="E504" s="142" t="s">
        <v>732</v>
      </c>
      <c r="F504" s="15" t="s">
        <v>416</v>
      </c>
      <c r="G504" s="16">
        <v>2018</v>
      </c>
      <c r="H504" s="16">
        <v>2022</v>
      </c>
      <c r="I504" s="35">
        <v>8000000</v>
      </c>
      <c r="J504" s="35">
        <v>0</v>
      </c>
      <c r="K504" s="35">
        <v>2000</v>
      </c>
      <c r="L504" s="35"/>
    </row>
    <row r="505" spans="1:12" s="6" customFormat="1" ht="47.1" customHeight="1">
      <c r="A505" s="157">
        <v>503</v>
      </c>
      <c r="B505" s="155" t="s">
        <v>94</v>
      </c>
      <c r="C505" s="105" t="s">
        <v>456</v>
      </c>
      <c r="D505" s="175" t="s">
        <v>455</v>
      </c>
      <c r="E505" s="142" t="s">
        <v>732</v>
      </c>
      <c r="F505" s="15" t="s">
        <v>806</v>
      </c>
      <c r="G505" s="16">
        <v>2018</v>
      </c>
      <c r="H505" s="16">
        <v>2021</v>
      </c>
      <c r="I505" s="35">
        <v>25000000</v>
      </c>
      <c r="J505" s="35">
        <v>0</v>
      </c>
      <c r="K505" s="35">
        <v>3000000</v>
      </c>
      <c r="L505" s="35"/>
    </row>
    <row r="506" spans="1:12" s="6" customFormat="1" ht="47.1" customHeight="1">
      <c r="A506" s="160">
        <v>504</v>
      </c>
      <c r="B506" s="155" t="s">
        <v>94</v>
      </c>
      <c r="C506" s="105" t="s">
        <v>456</v>
      </c>
      <c r="D506" s="175" t="s">
        <v>807</v>
      </c>
      <c r="E506" s="142" t="s">
        <v>808</v>
      </c>
      <c r="F506" s="15" t="s">
        <v>419</v>
      </c>
      <c r="G506" s="16">
        <v>2018</v>
      </c>
      <c r="H506" s="16">
        <v>2022</v>
      </c>
      <c r="I506" s="35">
        <v>95000000</v>
      </c>
      <c r="J506" s="35">
        <v>0</v>
      </c>
      <c r="K506" s="35">
        <v>2000</v>
      </c>
      <c r="L506" s="35"/>
    </row>
    <row r="507" spans="1:12" s="6" customFormat="1" ht="47.1" customHeight="1">
      <c r="A507" s="160">
        <v>505</v>
      </c>
      <c r="B507" s="155" t="s">
        <v>94</v>
      </c>
      <c r="C507" s="105" t="s">
        <v>456</v>
      </c>
      <c r="D507" s="175" t="s">
        <v>422</v>
      </c>
      <c r="E507" s="142" t="s">
        <v>809</v>
      </c>
      <c r="F507" s="15" t="s">
        <v>423</v>
      </c>
      <c r="G507" s="23">
        <v>42839</v>
      </c>
      <c r="H507" s="23">
        <v>43894</v>
      </c>
      <c r="I507" s="35">
        <v>32000000</v>
      </c>
      <c r="J507" s="35">
        <v>33864543.390000001</v>
      </c>
      <c r="K507" s="35">
        <v>7000000</v>
      </c>
      <c r="L507" s="35"/>
    </row>
    <row r="508" spans="1:12" s="6" customFormat="1" ht="47.1" customHeight="1">
      <c r="A508" s="157">
        <v>506</v>
      </c>
      <c r="B508" s="155" t="s">
        <v>94</v>
      </c>
      <c r="C508" s="105" t="s">
        <v>456</v>
      </c>
      <c r="D508" s="175" t="s">
        <v>420</v>
      </c>
      <c r="E508" s="142" t="s">
        <v>732</v>
      </c>
      <c r="F508" s="15" t="s">
        <v>421</v>
      </c>
      <c r="G508" s="16">
        <v>2012</v>
      </c>
      <c r="H508" s="16">
        <v>2020</v>
      </c>
      <c r="I508" s="35">
        <v>24000000</v>
      </c>
      <c r="J508" s="35">
        <v>0</v>
      </c>
      <c r="K508" s="35">
        <v>4000000</v>
      </c>
      <c r="L508" s="35"/>
    </row>
    <row r="509" spans="1:12" s="6" customFormat="1" ht="47.1" customHeight="1">
      <c r="A509" s="160">
        <v>507</v>
      </c>
      <c r="B509" s="155" t="s">
        <v>94</v>
      </c>
      <c r="C509" s="105" t="s">
        <v>456</v>
      </c>
      <c r="D509" s="175" t="s">
        <v>424</v>
      </c>
      <c r="E509" s="142" t="s">
        <v>810</v>
      </c>
      <c r="F509" s="15" t="s">
        <v>425</v>
      </c>
      <c r="G509" s="23">
        <v>43611</v>
      </c>
      <c r="H509" s="23">
        <v>44013</v>
      </c>
      <c r="I509" s="35">
        <v>12000000</v>
      </c>
      <c r="J509" s="35">
        <v>4303298.8600000003</v>
      </c>
      <c r="K509" s="35">
        <v>8000000</v>
      </c>
      <c r="L509" s="35"/>
    </row>
    <row r="510" spans="1:12" s="6" customFormat="1" ht="47.1" customHeight="1">
      <c r="A510" s="160">
        <v>508</v>
      </c>
      <c r="B510" s="155" t="s">
        <v>94</v>
      </c>
      <c r="C510" s="105" t="s">
        <v>456</v>
      </c>
      <c r="D510" s="175" t="s">
        <v>443</v>
      </c>
      <c r="E510" s="142" t="s">
        <v>21</v>
      </c>
      <c r="F510" s="15" t="s">
        <v>444</v>
      </c>
      <c r="G510" s="16">
        <v>2018</v>
      </c>
      <c r="H510" s="16">
        <v>2022</v>
      </c>
      <c r="I510" s="35">
        <v>1850000</v>
      </c>
      <c r="J510" s="35">
        <v>0</v>
      </c>
      <c r="K510" s="35">
        <v>900000</v>
      </c>
      <c r="L510" s="35">
        <v>1500000</v>
      </c>
    </row>
    <row r="511" spans="1:12" s="6" customFormat="1" ht="47.1" customHeight="1">
      <c r="A511" s="157">
        <v>509</v>
      </c>
      <c r="B511" s="155" t="s">
        <v>94</v>
      </c>
      <c r="C511" s="105" t="s">
        <v>456</v>
      </c>
      <c r="D511" s="175" t="s">
        <v>440</v>
      </c>
      <c r="E511" s="142" t="s">
        <v>811</v>
      </c>
      <c r="F511" s="15" t="s">
        <v>441</v>
      </c>
      <c r="G511" s="16">
        <v>2017</v>
      </c>
      <c r="H511" s="16">
        <v>2020</v>
      </c>
      <c r="I511" s="35">
        <v>15000000</v>
      </c>
      <c r="J511" s="35">
        <v>0</v>
      </c>
      <c r="K511" s="35">
        <v>9000000</v>
      </c>
      <c r="L511" s="35"/>
    </row>
    <row r="512" spans="1:12" s="6" customFormat="1" ht="47.1" customHeight="1">
      <c r="A512" s="160">
        <v>510</v>
      </c>
      <c r="B512" s="155" t="s">
        <v>94</v>
      </c>
      <c r="C512" s="105" t="s">
        <v>456</v>
      </c>
      <c r="D512" s="175" t="s">
        <v>442</v>
      </c>
      <c r="E512" s="142" t="s">
        <v>811</v>
      </c>
      <c r="F512" s="15" t="s">
        <v>371</v>
      </c>
      <c r="G512" s="23">
        <v>43554</v>
      </c>
      <c r="H512" s="23">
        <v>44290</v>
      </c>
      <c r="I512" s="35">
        <v>40000000</v>
      </c>
      <c r="J512" s="35">
        <v>0</v>
      </c>
      <c r="K512" s="35">
        <v>15000000</v>
      </c>
      <c r="L512" s="35"/>
    </row>
    <row r="513" spans="1:12" s="6" customFormat="1" ht="47.1" customHeight="1">
      <c r="A513" s="160">
        <v>511</v>
      </c>
      <c r="B513" s="155" t="s">
        <v>94</v>
      </c>
      <c r="C513" s="105" t="s">
        <v>456</v>
      </c>
      <c r="D513" s="175" t="s">
        <v>426</v>
      </c>
      <c r="E513" s="142" t="s">
        <v>812</v>
      </c>
      <c r="F513" s="15" t="s">
        <v>813</v>
      </c>
      <c r="G513" s="16">
        <v>2015</v>
      </c>
      <c r="H513" s="16">
        <v>2021</v>
      </c>
      <c r="I513" s="35">
        <v>32000000</v>
      </c>
      <c r="J513" s="35">
        <v>0</v>
      </c>
      <c r="K513" s="35">
        <v>2000</v>
      </c>
      <c r="L513" s="35"/>
    </row>
    <row r="514" spans="1:12" s="6" customFormat="1" ht="47.1" customHeight="1">
      <c r="A514" s="157">
        <v>512</v>
      </c>
      <c r="B514" s="155" t="s">
        <v>94</v>
      </c>
      <c r="C514" s="105" t="s">
        <v>456</v>
      </c>
      <c r="D514" s="175" t="s">
        <v>427</v>
      </c>
      <c r="E514" s="142" t="s">
        <v>732</v>
      </c>
      <c r="F514" s="15" t="s">
        <v>428</v>
      </c>
      <c r="G514" s="16">
        <v>2015</v>
      </c>
      <c r="H514" s="16">
        <v>2022</v>
      </c>
      <c r="I514" s="35">
        <v>38000000</v>
      </c>
      <c r="J514" s="35">
        <v>0</v>
      </c>
      <c r="K514" s="35">
        <v>2500000</v>
      </c>
      <c r="L514" s="35"/>
    </row>
    <row r="515" spans="1:12" s="6" customFormat="1" ht="47.1" customHeight="1">
      <c r="A515" s="160">
        <v>513</v>
      </c>
      <c r="B515" s="155" t="s">
        <v>94</v>
      </c>
      <c r="C515" s="105" t="s">
        <v>456</v>
      </c>
      <c r="D515" s="175" t="s">
        <v>412</v>
      </c>
      <c r="E515" s="142" t="s">
        <v>814</v>
      </c>
      <c r="F515" s="15" t="s">
        <v>815</v>
      </c>
      <c r="G515" s="16">
        <v>2016</v>
      </c>
      <c r="H515" s="16">
        <v>2022</v>
      </c>
      <c r="I515" s="35">
        <v>45000000</v>
      </c>
      <c r="J515" s="35">
        <v>0</v>
      </c>
      <c r="K515" s="35">
        <v>2000</v>
      </c>
      <c r="L515" s="35"/>
    </row>
    <row r="516" spans="1:12" s="6" customFormat="1" ht="47.1" customHeight="1">
      <c r="A516" s="160">
        <v>514</v>
      </c>
      <c r="B516" s="155" t="s">
        <v>94</v>
      </c>
      <c r="C516" s="105" t="s">
        <v>456</v>
      </c>
      <c r="D516" s="175" t="s">
        <v>429</v>
      </c>
      <c r="E516" s="142" t="s">
        <v>816</v>
      </c>
      <c r="F516" s="15" t="s">
        <v>430</v>
      </c>
      <c r="G516" s="16">
        <v>2016</v>
      </c>
      <c r="H516" s="16">
        <v>2021</v>
      </c>
      <c r="I516" s="35">
        <v>31000000</v>
      </c>
      <c r="J516" s="35">
        <v>0</v>
      </c>
      <c r="K516" s="35">
        <v>5000000</v>
      </c>
      <c r="L516" s="35"/>
    </row>
    <row r="517" spans="1:12" s="6" customFormat="1" ht="47.1" customHeight="1">
      <c r="A517" s="157">
        <v>515</v>
      </c>
      <c r="B517" s="155" t="s">
        <v>94</v>
      </c>
      <c r="C517" s="105" t="s">
        <v>456</v>
      </c>
      <c r="D517" s="175" t="s">
        <v>431</v>
      </c>
      <c r="E517" s="142" t="s">
        <v>23</v>
      </c>
      <c r="F517" s="15" t="s">
        <v>430</v>
      </c>
      <c r="G517" s="23">
        <v>43611</v>
      </c>
      <c r="H517" s="23">
        <v>44063</v>
      </c>
      <c r="I517" s="35">
        <v>30000000</v>
      </c>
      <c r="J517" s="35">
        <v>16340648.880000001</v>
      </c>
      <c r="K517" s="35">
        <v>10000000</v>
      </c>
      <c r="L517" s="35"/>
    </row>
    <row r="518" spans="1:12" s="6" customFormat="1" ht="47.1" customHeight="1">
      <c r="A518" s="160">
        <v>516</v>
      </c>
      <c r="B518" s="155" t="s">
        <v>94</v>
      </c>
      <c r="C518" s="105" t="s">
        <v>456</v>
      </c>
      <c r="D518" s="175" t="s">
        <v>432</v>
      </c>
      <c r="E518" s="142" t="s">
        <v>23</v>
      </c>
      <c r="F518" s="15" t="s">
        <v>433</v>
      </c>
      <c r="G518" s="16">
        <v>2016</v>
      </c>
      <c r="H518" s="16">
        <v>2021</v>
      </c>
      <c r="I518" s="35">
        <v>1800000</v>
      </c>
      <c r="J518" s="35">
        <v>0</v>
      </c>
      <c r="K518" s="35">
        <v>200000</v>
      </c>
      <c r="L518" s="35"/>
    </row>
    <row r="519" spans="1:12" s="6" customFormat="1" ht="47.1" customHeight="1">
      <c r="A519" s="160">
        <v>517</v>
      </c>
      <c r="B519" s="155" t="s">
        <v>94</v>
      </c>
      <c r="C519" s="105" t="s">
        <v>456</v>
      </c>
      <c r="D519" s="175" t="s">
        <v>434</v>
      </c>
      <c r="E519" s="142" t="s">
        <v>732</v>
      </c>
      <c r="F519" s="15" t="s">
        <v>435</v>
      </c>
      <c r="G519" s="16">
        <v>2017</v>
      </c>
      <c r="H519" s="16">
        <v>2021</v>
      </c>
      <c r="I519" s="35">
        <v>65000000</v>
      </c>
      <c r="J519" s="35">
        <v>0</v>
      </c>
      <c r="K519" s="35">
        <v>20000000</v>
      </c>
      <c r="L519" s="35"/>
    </row>
    <row r="520" spans="1:12" s="6" customFormat="1" ht="47.1" customHeight="1">
      <c r="A520" s="157">
        <v>518</v>
      </c>
      <c r="B520" s="155" t="s">
        <v>94</v>
      </c>
      <c r="C520" s="105" t="s">
        <v>456</v>
      </c>
      <c r="D520" s="175" t="s">
        <v>436</v>
      </c>
      <c r="E520" s="142" t="s">
        <v>817</v>
      </c>
      <c r="F520" s="15" t="s">
        <v>438</v>
      </c>
      <c r="G520" s="16">
        <v>2017</v>
      </c>
      <c r="H520" s="16">
        <v>2021</v>
      </c>
      <c r="I520" s="35">
        <v>7000000</v>
      </c>
      <c r="J520" s="35">
        <v>0</v>
      </c>
      <c r="K520" s="35">
        <v>2000000</v>
      </c>
      <c r="L520" s="35"/>
    </row>
    <row r="521" spans="1:12" s="6" customFormat="1" ht="47.1" customHeight="1">
      <c r="A521" s="160">
        <v>519</v>
      </c>
      <c r="B521" s="155" t="s">
        <v>94</v>
      </c>
      <c r="C521" s="105" t="s">
        <v>456</v>
      </c>
      <c r="D521" s="175" t="s">
        <v>437</v>
      </c>
      <c r="E521" s="142" t="s">
        <v>818</v>
      </c>
      <c r="F521" s="15" t="s">
        <v>438</v>
      </c>
      <c r="G521" s="16">
        <v>2017</v>
      </c>
      <c r="H521" s="16">
        <v>2021</v>
      </c>
      <c r="I521" s="35">
        <v>7000000</v>
      </c>
      <c r="J521" s="35">
        <v>0</v>
      </c>
      <c r="K521" s="35">
        <v>3500000</v>
      </c>
      <c r="L521" s="35"/>
    </row>
    <row r="522" spans="1:12" s="6" customFormat="1" ht="47.1" customHeight="1">
      <c r="A522" s="160">
        <v>520</v>
      </c>
      <c r="B522" s="155" t="s">
        <v>94</v>
      </c>
      <c r="C522" s="105" t="s">
        <v>456</v>
      </c>
      <c r="D522" s="175" t="s">
        <v>439</v>
      </c>
      <c r="E522" s="142" t="s">
        <v>21</v>
      </c>
      <c r="F522" s="15" t="s">
        <v>438</v>
      </c>
      <c r="G522" s="16">
        <v>2017</v>
      </c>
      <c r="H522" s="16">
        <v>2021</v>
      </c>
      <c r="I522" s="35">
        <v>3500000</v>
      </c>
      <c r="J522" s="35">
        <v>0</v>
      </c>
      <c r="K522" s="35">
        <v>2000000</v>
      </c>
      <c r="L522" s="35"/>
    </row>
    <row r="523" spans="1:12" s="6" customFormat="1" ht="47.1" customHeight="1">
      <c r="A523" s="157">
        <v>521</v>
      </c>
      <c r="B523" s="155" t="s">
        <v>94</v>
      </c>
      <c r="C523" s="105" t="s">
        <v>456</v>
      </c>
      <c r="D523" s="175" t="s">
        <v>445</v>
      </c>
      <c r="E523" s="142" t="s">
        <v>22</v>
      </c>
      <c r="F523" s="15" t="s">
        <v>813</v>
      </c>
      <c r="G523" s="16">
        <v>2018</v>
      </c>
      <c r="H523" s="16">
        <v>2021</v>
      </c>
      <c r="I523" s="35">
        <v>32000000</v>
      </c>
      <c r="J523" s="35">
        <v>0</v>
      </c>
      <c r="K523" s="35">
        <v>4000000</v>
      </c>
      <c r="L523" s="35"/>
    </row>
    <row r="524" spans="1:12" s="6" customFormat="1" ht="47.1" customHeight="1">
      <c r="A524" s="160">
        <v>522</v>
      </c>
      <c r="B524" s="155" t="s">
        <v>94</v>
      </c>
      <c r="C524" s="105" t="s">
        <v>456</v>
      </c>
      <c r="D524" s="175" t="s">
        <v>446</v>
      </c>
      <c r="E524" s="142" t="s">
        <v>21</v>
      </c>
      <c r="F524" s="15" t="s">
        <v>819</v>
      </c>
      <c r="G524" s="16">
        <v>2018</v>
      </c>
      <c r="H524" s="16">
        <v>2021</v>
      </c>
      <c r="I524" s="35">
        <v>30000000</v>
      </c>
      <c r="J524" s="35">
        <v>0</v>
      </c>
      <c r="K524" s="35">
        <v>2000</v>
      </c>
      <c r="L524" s="35"/>
    </row>
    <row r="525" spans="1:12" s="6" customFormat="1" ht="47.1" customHeight="1">
      <c r="A525" s="160">
        <v>523</v>
      </c>
      <c r="B525" s="155" t="s">
        <v>94</v>
      </c>
      <c r="C525" s="105" t="s">
        <v>456</v>
      </c>
      <c r="D525" s="175" t="s">
        <v>417</v>
      </c>
      <c r="E525" s="142" t="s">
        <v>732</v>
      </c>
      <c r="F525" s="15" t="s">
        <v>418</v>
      </c>
      <c r="G525" s="16">
        <v>2016</v>
      </c>
      <c r="H525" s="16">
        <v>2022</v>
      </c>
      <c r="I525" s="35">
        <v>16000000</v>
      </c>
      <c r="J525" s="35">
        <v>0</v>
      </c>
      <c r="K525" s="35">
        <v>7000000</v>
      </c>
      <c r="L525" s="35">
        <v>100000</v>
      </c>
    </row>
    <row r="526" spans="1:12" s="6" customFormat="1" ht="47.1" customHeight="1">
      <c r="A526" s="157">
        <v>524</v>
      </c>
      <c r="B526" s="155" t="s">
        <v>94</v>
      </c>
      <c r="C526" s="105" t="s">
        <v>456</v>
      </c>
      <c r="D526" s="175" t="s">
        <v>447</v>
      </c>
      <c r="E526" s="142" t="s">
        <v>732</v>
      </c>
      <c r="F526" s="15" t="s">
        <v>448</v>
      </c>
      <c r="G526" s="16">
        <v>2016</v>
      </c>
      <c r="H526" s="16">
        <v>2022</v>
      </c>
      <c r="I526" s="35">
        <v>20000000</v>
      </c>
      <c r="J526" s="35">
        <v>0</v>
      </c>
      <c r="K526" s="35">
        <v>2000</v>
      </c>
      <c r="L526" s="35">
        <v>350000</v>
      </c>
    </row>
    <row r="527" spans="1:12" s="6" customFormat="1" ht="47.1" customHeight="1">
      <c r="A527" s="160">
        <v>525</v>
      </c>
      <c r="B527" s="155" t="s">
        <v>94</v>
      </c>
      <c r="C527" s="105" t="s">
        <v>456</v>
      </c>
      <c r="D527" s="175" t="s">
        <v>449</v>
      </c>
      <c r="E527" s="142" t="s">
        <v>741</v>
      </c>
      <c r="F527" s="15" t="s">
        <v>450</v>
      </c>
      <c r="G527" s="16">
        <v>2018</v>
      </c>
      <c r="H527" s="16">
        <v>2022</v>
      </c>
      <c r="I527" s="35">
        <v>24000000</v>
      </c>
      <c r="J527" s="35">
        <v>0</v>
      </c>
      <c r="K527" s="35">
        <v>3000000</v>
      </c>
      <c r="L527" s="35"/>
    </row>
    <row r="528" spans="1:12" s="6" customFormat="1" ht="47.1" customHeight="1">
      <c r="A528" s="160">
        <v>526</v>
      </c>
      <c r="B528" s="155" t="s">
        <v>94</v>
      </c>
      <c r="C528" s="105" t="s">
        <v>456</v>
      </c>
      <c r="D528" s="175" t="s">
        <v>451</v>
      </c>
      <c r="E528" s="142" t="s">
        <v>809</v>
      </c>
      <c r="F528" s="15" t="s">
        <v>452</v>
      </c>
      <c r="G528" s="16">
        <v>2018</v>
      </c>
      <c r="H528" s="16">
        <v>2022</v>
      </c>
      <c r="I528" s="35">
        <v>7000000</v>
      </c>
      <c r="J528" s="35">
        <v>0</v>
      </c>
      <c r="K528" s="35">
        <v>2000</v>
      </c>
      <c r="L528" s="35"/>
    </row>
    <row r="529" spans="1:12" s="6" customFormat="1" ht="47.1" customHeight="1">
      <c r="A529" s="157">
        <v>527</v>
      </c>
      <c r="B529" s="155" t="s">
        <v>94</v>
      </c>
      <c r="C529" s="105" t="s">
        <v>456</v>
      </c>
      <c r="D529" s="175" t="s">
        <v>820</v>
      </c>
      <c r="E529" s="142" t="s">
        <v>732</v>
      </c>
      <c r="F529" s="15" t="s">
        <v>453</v>
      </c>
      <c r="G529" s="16">
        <v>2018</v>
      </c>
      <c r="H529" s="16">
        <v>2021</v>
      </c>
      <c r="I529" s="35">
        <v>12000000</v>
      </c>
      <c r="J529" s="35">
        <v>0</v>
      </c>
      <c r="K529" s="35">
        <v>2000000</v>
      </c>
      <c r="L529" s="35"/>
    </row>
    <row r="530" spans="1:12" s="6" customFormat="1" ht="47.1" customHeight="1">
      <c r="A530" s="160">
        <v>528</v>
      </c>
      <c r="B530" s="155" t="s">
        <v>94</v>
      </c>
      <c r="C530" s="105" t="s">
        <v>456</v>
      </c>
      <c r="D530" s="175" t="s">
        <v>454</v>
      </c>
      <c r="E530" s="142" t="s">
        <v>20</v>
      </c>
      <c r="F530" s="15" t="s">
        <v>430</v>
      </c>
      <c r="G530" s="16">
        <v>2018</v>
      </c>
      <c r="H530" s="16">
        <v>2021</v>
      </c>
      <c r="I530" s="35">
        <v>24000000</v>
      </c>
      <c r="J530" s="35">
        <v>0</v>
      </c>
      <c r="K530" s="35">
        <v>2000</v>
      </c>
      <c r="L530" s="35"/>
    </row>
    <row r="531" spans="1:12" s="6" customFormat="1" ht="47.1" customHeight="1">
      <c r="A531" s="160">
        <v>529</v>
      </c>
      <c r="B531" s="155" t="s">
        <v>94</v>
      </c>
      <c r="C531" s="105" t="s">
        <v>456</v>
      </c>
      <c r="D531" s="175" t="s">
        <v>821</v>
      </c>
      <c r="E531" s="142" t="s">
        <v>20</v>
      </c>
      <c r="F531" s="15" t="s">
        <v>822</v>
      </c>
      <c r="G531" s="16">
        <v>2018</v>
      </c>
      <c r="H531" s="16">
        <v>2022</v>
      </c>
      <c r="I531" s="35">
        <v>12000000</v>
      </c>
      <c r="J531" s="35">
        <v>0</v>
      </c>
      <c r="K531" s="35">
        <v>2000</v>
      </c>
      <c r="L531" s="35"/>
    </row>
    <row r="532" spans="1:12" s="6" customFormat="1" ht="47.1" customHeight="1">
      <c r="A532" s="157">
        <v>530</v>
      </c>
      <c r="B532" s="155" t="s">
        <v>94</v>
      </c>
      <c r="C532" s="105" t="s">
        <v>456</v>
      </c>
      <c r="D532" s="175" t="s">
        <v>823</v>
      </c>
      <c r="E532" s="142" t="s">
        <v>732</v>
      </c>
      <c r="F532" s="15" t="s">
        <v>824</v>
      </c>
      <c r="G532" s="23">
        <v>43677</v>
      </c>
      <c r="H532" s="23">
        <v>43976</v>
      </c>
      <c r="I532" s="35">
        <v>42000000</v>
      </c>
      <c r="J532" s="35">
        <v>7611578.7199999997</v>
      </c>
      <c r="K532" s="35">
        <v>5500000</v>
      </c>
      <c r="L532" s="35">
        <v>20500000</v>
      </c>
    </row>
    <row r="533" spans="1:12" s="6" customFormat="1" ht="47.1" customHeight="1">
      <c r="A533" s="160">
        <v>531</v>
      </c>
      <c r="B533" s="155" t="s">
        <v>94</v>
      </c>
      <c r="C533" s="105" t="s">
        <v>359</v>
      </c>
      <c r="D533" s="176" t="s">
        <v>360</v>
      </c>
      <c r="E533" s="142" t="s">
        <v>1319</v>
      </c>
      <c r="F533" s="28" t="s">
        <v>361</v>
      </c>
      <c r="G533" s="15">
        <v>2016</v>
      </c>
      <c r="H533" s="15">
        <v>2020</v>
      </c>
      <c r="I533" s="39">
        <v>60000000</v>
      </c>
      <c r="J533" s="39">
        <v>39799361</v>
      </c>
      <c r="K533" s="102">
        <v>17000000</v>
      </c>
      <c r="L533" s="50"/>
    </row>
    <row r="534" spans="1:12" s="6" customFormat="1" ht="47.1" customHeight="1">
      <c r="A534" s="160">
        <v>532</v>
      </c>
      <c r="B534" s="155" t="s">
        <v>94</v>
      </c>
      <c r="C534" s="105" t="s">
        <v>359</v>
      </c>
      <c r="D534" s="177" t="s">
        <v>399</v>
      </c>
      <c r="E534" s="145" t="s">
        <v>32</v>
      </c>
      <c r="F534" s="27" t="s">
        <v>400</v>
      </c>
      <c r="G534" s="16">
        <v>2019</v>
      </c>
      <c r="H534" s="16">
        <v>2020</v>
      </c>
      <c r="I534" s="21">
        <v>15000000</v>
      </c>
      <c r="J534" s="42">
        <v>688776</v>
      </c>
      <c r="K534" s="38">
        <v>10000000</v>
      </c>
      <c r="L534" s="38"/>
    </row>
    <row r="535" spans="1:12" s="6" customFormat="1" ht="47.1" customHeight="1">
      <c r="A535" s="157">
        <v>533</v>
      </c>
      <c r="B535" s="155" t="s">
        <v>94</v>
      </c>
      <c r="C535" s="105" t="s">
        <v>359</v>
      </c>
      <c r="D535" s="177" t="s">
        <v>378</v>
      </c>
      <c r="E535" s="145" t="s">
        <v>474</v>
      </c>
      <c r="F535" s="28" t="s">
        <v>379</v>
      </c>
      <c r="G535" s="16">
        <v>2017</v>
      </c>
      <c r="H535" s="16">
        <v>2020</v>
      </c>
      <c r="I535" s="21">
        <v>6000000</v>
      </c>
      <c r="J535" s="43">
        <v>0</v>
      </c>
      <c r="K535" s="38">
        <v>3000000</v>
      </c>
      <c r="L535" s="38"/>
    </row>
    <row r="536" spans="1:12" s="6" customFormat="1" ht="47.1" customHeight="1">
      <c r="A536" s="160">
        <v>534</v>
      </c>
      <c r="B536" s="155" t="s">
        <v>94</v>
      </c>
      <c r="C536" s="105" t="s">
        <v>359</v>
      </c>
      <c r="D536" s="177" t="s">
        <v>362</v>
      </c>
      <c r="E536" s="145" t="s">
        <v>474</v>
      </c>
      <c r="F536" s="22" t="s">
        <v>363</v>
      </c>
      <c r="G536" s="16">
        <v>2012</v>
      </c>
      <c r="H536" s="16">
        <v>2022</v>
      </c>
      <c r="I536" s="21">
        <v>7500000</v>
      </c>
      <c r="J536" s="43">
        <v>0</v>
      </c>
      <c r="K536" s="38">
        <v>2000</v>
      </c>
      <c r="L536" s="38"/>
    </row>
    <row r="537" spans="1:12" s="6" customFormat="1" ht="47.1" customHeight="1">
      <c r="A537" s="160">
        <v>535</v>
      </c>
      <c r="B537" s="155" t="s">
        <v>94</v>
      </c>
      <c r="C537" s="105" t="s">
        <v>359</v>
      </c>
      <c r="D537" s="177" t="s">
        <v>364</v>
      </c>
      <c r="E537" s="145" t="s">
        <v>474</v>
      </c>
      <c r="F537" s="16" t="s">
        <v>1320</v>
      </c>
      <c r="G537" s="16">
        <v>2012</v>
      </c>
      <c r="H537" s="16">
        <v>2022</v>
      </c>
      <c r="I537" s="21">
        <v>36000000</v>
      </c>
      <c r="J537" s="43">
        <v>0</v>
      </c>
      <c r="K537" s="38">
        <v>2000</v>
      </c>
      <c r="L537" s="38"/>
    </row>
    <row r="538" spans="1:12" s="6" customFormat="1" ht="47.1" customHeight="1">
      <c r="A538" s="157">
        <v>536</v>
      </c>
      <c r="B538" s="155" t="s">
        <v>94</v>
      </c>
      <c r="C538" s="105" t="s">
        <v>359</v>
      </c>
      <c r="D538" s="177" t="s">
        <v>365</v>
      </c>
      <c r="E538" s="145" t="s">
        <v>1321</v>
      </c>
      <c r="F538" s="45"/>
      <c r="G538" s="16">
        <v>2016</v>
      </c>
      <c r="H538" s="16">
        <v>2023</v>
      </c>
      <c r="I538" s="21">
        <v>60000000</v>
      </c>
      <c r="J538" s="43">
        <v>0</v>
      </c>
      <c r="K538" s="38">
        <v>2000</v>
      </c>
      <c r="L538" s="38"/>
    </row>
    <row r="539" spans="1:12" s="6" customFormat="1" ht="47.1" customHeight="1">
      <c r="A539" s="160">
        <v>537</v>
      </c>
      <c r="B539" s="155" t="s">
        <v>94</v>
      </c>
      <c r="C539" s="105" t="s">
        <v>359</v>
      </c>
      <c r="D539" s="177" t="s">
        <v>366</v>
      </c>
      <c r="E539" s="145" t="s">
        <v>41</v>
      </c>
      <c r="F539" s="22" t="s">
        <v>367</v>
      </c>
      <c r="G539" s="16">
        <v>2016</v>
      </c>
      <c r="H539" s="16">
        <v>2021</v>
      </c>
      <c r="I539" s="21">
        <v>50000000</v>
      </c>
      <c r="J539" s="43">
        <v>0</v>
      </c>
      <c r="K539" s="38">
        <v>2000</v>
      </c>
      <c r="L539" s="38"/>
    </row>
    <row r="540" spans="1:12" s="6" customFormat="1" ht="47.1" customHeight="1">
      <c r="A540" s="160">
        <v>538</v>
      </c>
      <c r="B540" s="155" t="s">
        <v>94</v>
      </c>
      <c r="C540" s="105" t="s">
        <v>359</v>
      </c>
      <c r="D540" s="177" t="s">
        <v>368</v>
      </c>
      <c r="E540" s="145" t="s">
        <v>1322</v>
      </c>
      <c r="F540" s="22" t="s">
        <v>369</v>
      </c>
      <c r="G540" s="16">
        <v>2016</v>
      </c>
      <c r="H540" s="16">
        <v>2022</v>
      </c>
      <c r="I540" s="21">
        <v>23000000</v>
      </c>
      <c r="J540" s="43">
        <v>0</v>
      </c>
      <c r="K540" s="38">
        <v>2000</v>
      </c>
      <c r="L540" s="38"/>
    </row>
    <row r="541" spans="1:12" s="6" customFormat="1" ht="47.1" customHeight="1">
      <c r="A541" s="157">
        <v>539</v>
      </c>
      <c r="B541" s="155" t="s">
        <v>94</v>
      </c>
      <c r="C541" s="105" t="s">
        <v>359</v>
      </c>
      <c r="D541" s="177" t="s">
        <v>370</v>
      </c>
      <c r="E541" s="145" t="s">
        <v>93</v>
      </c>
      <c r="F541" s="22" t="s">
        <v>813</v>
      </c>
      <c r="G541" s="16">
        <v>2016</v>
      </c>
      <c r="H541" s="16">
        <v>2022</v>
      </c>
      <c r="I541" s="21">
        <v>32000000</v>
      </c>
      <c r="J541" s="43">
        <v>0</v>
      </c>
      <c r="K541" s="38">
        <v>2000</v>
      </c>
      <c r="L541" s="38"/>
    </row>
    <row r="542" spans="1:12" s="6" customFormat="1" ht="47.1" customHeight="1">
      <c r="A542" s="160">
        <v>540</v>
      </c>
      <c r="B542" s="155" t="s">
        <v>94</v>
      </c>
      <c r="C542" s="105" t="s">
        <v>359</v>
      </c>
      <c r="D542" s="177" t="s">
        <v>372</v>
      </c>
      <c r="E542" s="145" t="s">
        <v>1235</v>
      </c>
      <c r="F542" s="22" t="s">
        <v>373</v>
      </c>
      <c r="G542" s="16">
        <v>2020</v>
      </c>
      <c r="H542" s="16">
        <v>2022</v>
      </c>
      <c r="I542" s="21">
        <v>6000</v>
      </c>
      <c r="J542" s="43">
        <v>0</v>
      </c>
      <c r="K542" s="38">
        <v>2000</v>
      </c>
      <c r="L542" s="38"/>
    </row>
    <row r="543" spans="1:12" s="6" customFormat="1" ht="47.1" customHeight="1">
      <c r="A543" s="160">
        <v>541</v>
      </c>
      <c r="B543" s="155" t="s">
        <v>94</v>
      </c>
      <c r="C543" s="105" t="s">
        <v>359</v>
      </c>
      <c r="D543" s="177" t="s">
        <v>1323</v>
      </c>
      <c r="E543" s="145" t="s">
        <v>32</v>
      </c>
      <c r="F543" s="28" t="s">
        <v>374</v>
      </c>
      <c r="G543" s="16">
        <v>2014</v>
      </c>
      <c r="H543" s="16">
        <v>2021</v>
      </c>
      <c r="I543" s="21">
        <v>14000000</v>
      </c>
      <c r="J543" s="43">
        <v>0</v>
      </c>
      <c r="K543" s="38">
        <v>2000</v>
      </c>
      <c r="L543" s="38"/>
    </row>
    <row r="544" spans="1:12" s="6" customFormat="1" ht="47.1" customHeight="1">
      <c r="A544" s="157">
        <v>542</v>
      </c>
      <c r="B544" s="155" t="s">
        <v>94</v>
      </c>
      <c r="C544" s="105" t="s">
        <v>359</v>
      </c>
      <c r="D544" s="177" t="s">
        <v>375</v>
      </c>
      <c r="E544" s="145" t="s">
        <v>25</v>
      </c>
      <c r="F544" s="29" t="s">
        <v>1324</v>
      </c>
      <c r="G544" s="16">
        <v>2017</v>
      </c>
      <c r="H544" s="16">
        <v>2021</v>
      </c>
      <c r="I544" s="21">
        <v>45000000</v>
      </c>
      <c r="J544" s="43">
        <v>0</v>
      </c>
      <c r="K544" s="38">
        <v>5000000</v>
      </c>
      <c r="L544" s="38"/>
    </row>
    <row r="545" spans="1:12" s="6" customFormat="1" ht="47.1" customHeight="1">
      <c r="A545" s="160">
        <v>543</v>
      </c>
      <c r="B545" s="155" t="s">
        <v>94</v>
      </c>
      <c r="C545" s="105" t="s">
        <v>359</v>
      </c>
      <c r="D545" s="177" t="s">
        <v>1325</v>
      </c>
      <c r="E545" s="145" t="s">
        <v>25</v>
      </c>
      <c r="F545" s="22" t="s">
        <v>1326</v>
      </c>
      <c r="G545" s="16">
        <v>2017</v>
      </c>
      <c r="H545" s="16">
        <v>2021</v>
      </c>
      <c r="I545" s="21">
        <v>7000000</v>
      </c>
      <c r="J545" s="43">
        <v>0</v>
      </c>
      <c r="K545" s="38">
        <v>2000</v>
      </c>
      <c r="L545" s="38"/>
    </row>
    <row r="546" spans="1:12" s="6" customFormat="1" ht="47.1" customHeight="1">
      <c r="A546" s="160">
        <v>544</v>
      </c>
      <c r="B546" s="155" t="s">
        <v>94</v>
      </c>
      <c r="C546" s="105" t="s">
        <v>359</v>
      </c>
      <c r="D546" s="177" t="s">
        <v>376</v>
      </c>
      <c r="E546" s="145" t="s">
        <v>474</v>
      </c>
      <c r="F546" s="30" t="s">
        <v>377</v>
      </c>
      <c r="G546" s="16">
        <v>2017</v>
      </c>
      <c r="H546" s="16">
        <v>2022</v>
      </c>
      <c r="I546" s="21">
        <v>150000000</v>
      </c>
      <c r="J546" s="43">
        <v>0</v>
      </c>
      <c r="K546" s="38">
        <v>50000000</v>
      </c>
      <c r="L546" s="38"/>
    </row>
    <row r="547" spans="1:12" s="6" customFormat="1" ht="47.1" customHeight="1">
      <c r="A547" s="157">
        <v>545</v>
      </c>
      <c r="B547" s="155" t="s">
        <v>94</v>
      </c>
      <c r="C547" s="105" t="s">
        <v>359</v>
      </c>
      <c r="D547" s="177" t="s">
        <v>380</v>
      </c>
      <c r="E547" s="145" t="s">
        <v>25</v>
      </c>
      <c r="F547" s="22" t="s">
        <v>381</v>
      </c>
      <c r="G547" s="16">
        <v>2017</v>
      </c>
      <c r="H547" s="16">
        <v>2021</v>
      </c>
      <c r="I547" s="21">
        <v>25000000</v>
      </c>
      <c r="J547" s="43">
        <v>0</v>
      </c>
      <c r="K547" s="38">
        <v>2000</v>
      </c>
      <c r="L547" s="38"/>
    </row>
    <row r="548" spans="1:12" s="6" customFormat="1" ht="47.1" customHeight="1">
      <c r="A548" s="160">
        <v>546</v>
      </c>
      <c r="B548" s="155" t="s">
        <v>94</v>
      </c>
      <c r="C548" s="105" t="s">
        <v>359</v>
      </c>
      <c r="D548" s="177" t="s">
        <v>382</v>
      </c>
      <c r="E548" s="145" t="s">
        <v>32</v>
      </c>
      <c r="F548" s="22" t="s">
        <v>383</v>
      </c>
      <c r="G548" s="16">
        <v>2018</v>
      </c>
      <c r="H548" s="16">
        <v>2021</v>
      </c>
      <c r="I548" s="21">
        <v>9700000</v>
      </c>
      <c r="J548" s="43">
        <v>0</v>
      </c>
      <c r="K548" s="38">
        <v>150000</v>
      </c>
      <c r="L548" s="38"/>
    </row>
    <row r="549" spans="1:12" s="6" customFormat="1" ht="47.1" customHeight="1">
      <c r="A549" s="160">
        <v>547</v>
      </c>
      <c r="B549" s="155" t="s">
        <v>94</v>
      </c>
      <c r="C549" s="105" t="s">
        <v>359</v>
      </c>
      <c r="D549" s="177" t="s">
        <v>384</v>
      </c>
      <c r="E549" s="145" t="s">
        <v>1327</v>
      </c>
      <c r="F549" s="31" t="s">
        <v>385</v>
      </c>
      <c r="G549" s="16">
        <v>2020</v>
      </c>
      <c r="H549" s="16">
        <v>2022</v>
      </c>
      <c r="I549" s="21">
        <v>5000</v>
      </c>
      <c r="J549" s="43">
        <v>0</v>
      </c>
      <c r="K549" s="38">
        <v>2000</v>
      </c>
      <c r="L549" s="38"/>
    </row>
    <row r="550" spans="1:12" s="6" customFormat="1" ht="47.1" customHeight="1">
      <c r="A550" s="157">
        <v>548</v>
      </c>
      <c r="B550" s="155" t="s">
        <v>94</v>
      </c>
      <c r="C550" s="105" t="s">
        <v>359</v>
      </c>
      <c r="D550" s="177" t="s">
        <v>386</v>
      </c>
      <c r="E550" s="60" t="s">
        <v>46</v>
      </c>
      <c r="F550" s="31" t="s">
        <v>387</v>
      </c>
      <c r="G550" s="16">
        <v>2018</v>
      </c>
      <c r="H550" s="16">
        <v>2022</v>
      </c>
      <c r="I550" s="99">
        <v>50000000</v>
      </c>
      <c r="J550" s="43">
        <v>0</v>
      </c>
      <c r="K550" s="38">
        <v>2000</v>
      </c>
      <c r="L550" s="233"/>
    </row>
    <row r="551" spans="1:12" s="6" customFormat="1" ht="47.1" customHeight="1">
      <c r="A551" s="160">
        <v>549</v>
      </c>
      <c r="B551" s="155" t="s">
        <v>94</v>
      </c>
      <c r="C551" s="105" t="s">
        <v>359</v>
      </c>
      <c r="D551" s="177" t="s">
        <v>388</v>
      </c>
      <c r="E551" s="145" t="s">
        <v>1328</v>
      </c>
      <c r="F551" s="22" t="s">
        <v>389</v>
      </c>
      <c r="G551" s="16">
        <v>2020</v>
      </c>
      <c r="H551" s="16">
        <v>2022</v>
      </c>
      <c r="I551" s="99">
        <v>5000</v>
      </c>
      <c r="J551" s="43">
        <v>0</v>
      </c>
      <c r="K551" s="38">
        <v>2000</v>
      </c>
      <c r="L551" s="233"/>
    </row>
    <row r="552" spans="1:12" s="6" customFormat="1" ht="47.1" customHeight="1">
      <c r="A552" s="160">
        <v>550</v>
      </c>
      <c r="B552" s="155" t="s">
        <v>94</v>
      </c>
      <c r="C552" s="105" t="s">
        <v>359</v>
      </c>
      <c r="D552" s="177" t="s">
        <v>390</v>
      </c>
      <c r="E552" s="145" t="s">
        <v>1329</v>
      </c>
      <c r="F552" s="22" t="s">
        <v>391</v>
      </c>
      <c r="G552" s="16">
        <v>2018</v>
      </c>
      <c r="H552" s="16">
        <v>2020</v>
      </c>
      <c r="I552" s="21">
        <v>112000000</v>
      </c>
      <c r="J552" s="43">
        <v>0</v>
      </c>
      <c r="K552" s="38">
        <v>34000000</v>
      </c>
      <c r="L552" s="233"/>
    </row>
    <row r="553" spans="1:12" s="6" customFormat="1" ht="47.1" customHeight="1">
      <c r="A553" s="157">
        <v>551</v>
      </c>
      <c r="B553" s="155" t="s">
        <v>94</v>
      </c>
      <c r="C553" s="105" t="s">
        <v>359</v>
      </c>
      <c r="D553" s="177" t="s">
        <v>392</v>
      </c>
      <c r="E553" s="206" t="s">
        <v>1235</v>
      </c>
      <c r="F553" s="22" t="s">
        <v>393</v>
      </c>
      <c r="G553" s="16">
        <v>2018</v>
      </c>
      <c r="H553" s="16">
        <v>2021</v>
      </c>
      <c r="I553" s="21">
        <v>22000000</v>
      </c>
      <c r="J553" s="43">
        <v>0</v>
      </c>
      <c r="K553" s="38">
        <v>2000</v>
      </c>
      <c r="L553" s="233"/>
    </row>
    <row r="554" spans="1:12" s="6" customFormat="1" ht="47.1" customHeight="1">
      <c r="A554" s="160">
        <v>552</v>
      </c>
      <c r="B554" s="155" t="s">
        <v>94</v>
      </c>
      <c r="C554" s="105" t="s">
        <v>359</v>
      </c>
      <c r="D554" s="177" t="s">
        <v>1330</v>
      </c>
      <c r="E554" s="206" t="s">
        <v>25</v>
      </c>
      <c r="F554" s="27" t="s">
        <v>813</v>
      </c>
      <c r="G554" s="16">
        <v>2016</v>
      </c>
      <c r="H554" s="16">
        <v>2021</v>
      </c>
      <c r="I554" s="21">
        <v>32000000</v>
      </c>
      <c r="J554" s="43">
        <v>0</v>
      </c>
      <c r="K554" s="38">
        <v>3500000</v>
      </c>
      <c r="L554" s="233"/>
    </row>
    <row r="555" spans="1:12" s="6" customFormat="1" ht="47.1" customHeight="1">
      <c r="A555" s="160">
        <v>553</v>
      </c>
      <c r="B555" s="155" t="s">
        <v>94</v>
      </c>
      <c r="C555" s="105" t="s">
        <v>359</v>
      </c>
      <c r="D555" s="177" t="s">
        <v>394</v>
      </c>
      <c r="E555" s="206" t="s">
        <v>46</v>
      </c>
      <c r="F555" s="28" t="s">
        <v>1324</v>
      </c>
      <c r="G555" s="16">
        <v>2018</v>
      </c>
      <c r="H555" s="16">
        <v>2021</v>
      </c>
      <c r="I555" s="21">
        <v>34000000</v>
      </c>
      <c r="J555" s="43">
        <v>0</v>
      </c>
      <c r="K555" s="38">
        <v>2000</v>
      </c>
      <c r="L555" s="233"/>
    </row>
    <row r="556" spans="1:12" s="6" customFormat="1" ht="47.1" customHeight="1">
      <c r="A556" s="157">
        <v>554</v>
      </c>
      <c r="B556" s="155" t="s">
        <v>94</v>
      </c>
      <c r="C556" s="105" t="s">
        <v>359</v>
      </c>
      <c r="D556" s="177" t="s">
        <v>395</v>
      </c>
      <c r="E556" s="207" t="s">
        <v>1331</v>
      </c>
      <c r="F556" s="22" t="s">
        <v>396</v>
      </c>
      <c r="G556" s="16">
        <v>2018</v>
      </c>
      <c r="H556" s="16">
        <v>2022</v>
      </c>
      <c r="I556" s="21">
        <v>30000000</v>
      </c>
      <c r="J556" s="43">
        <v>0</v>
      </c>
      <c r="K556" s="38">
        <v>2000</v>
      </c>
      <c r="L556" s="233"/>
    </row>
    <row r="557" spans="1:12" s="6" customFormat="1" ht="47.1" customHeight="1">
      <c r="A557" s="160">
        <v>555</v>
      </c>
      <c r="B557" s="155" t="s">
        <v>94</v>
      </c>
      <c r="C557" s="105" t="s">
        <v>359</v>
      </c>
      <c r="D557" s="177" t="s">
        <v>397</v>
      </c>
      <c r="E557" s="207" t="s">
        <v>1332</v>
      </c>
      <c r="F557" s="28" t="s">
        <v>398</v>
      </c>
      <c r="G557" s="16">
        <v>2018</v>
      </c>
      <c r="H557" s="16">
        <v>2021</v>
      </c>
      <c r="I557" s="21">
        <v>24000000</v>
      </c>
      <c r="J557" s="43">
        <v>0</v>
      </c>
      <c r="K557" s="38">
        <v>500000</v>
      </c>
      <c r="L557" s="233"/>
    </row>
    <row r="558" spans="1:12" s="6" customFormat="1" ht="47.1" customHeight="1">
      <c r="A558" s="160">
        <v>556</v>
      </c>
      <c r="B558" s="155" t="s">
        <v>94</v>
      </c>
      <c r="C558" s="105" t="s">
        <v>359</v>
      </c>
      <c r="D558" s="177" t="s">
        <v>401</v>
      </c>
      <c r="E558" s="207" t="s">
        <v>1333</v>
      </c>
      <c r="F558" s="22" t="s">
        <v>402</v>
      </c>
      <c r="G558" s="16">
        <v>2018</v>
      </c>
      <c r="H558" s="16">
        <v>2021</v>
      </c>
      <c r="I558" s="21">
        <v>44000000</v>
      </c>
      <c r="J558" s="43">
        <v>0</v>
      </c>
      <c r="K558" s="38">
        <v>2000</v>
      </c>
      <c r="L558" s="233"/>
    </row>
    <row r="559" spans="1:12" s="6" customFormat="1" ht="47.1" customHeight="1">
      <c r="A559" s="157">
        <v>557</v>
      </c>
      <c r="B559" s="155" t="s">
        <v>94</v>
      </c>
      <c r="C559" s="105" t="s">
        <v>359</v>
      </c>
      <c r="D559" s="177" t="s">
        <v>403</v>
      </c>
      <c r="E559" s="207" t="s">
        <v>1334</v>
      </c>
      <c r="F559" s="22" t="s">
        <v>404</v>
      </c>
      <c r="G559" s="16">
        <v>2018</v>
      </c>
      <c r="H559" s="16">
        <v>2021</v>
      </c>
      <c r="I559" s="21">
        <v>28000000</v>
      </c>
      <c r="J559" s="43">
        <v>0</v>
      </c>
      <c r="K559" s="38">
        <v>2000</v>
      </c>
      <c r="L559" s="233"/>
    </row>
    <row r="560" spans="1:12" s="6" customFormat="1" ht="47.1" customHeight="1">
      <c r="A560" s="160">
        <v>558</v>
      </c>
      <c r="B560" s="155" t="s">
        <v>94</v>
      </c>
      <c r="C560" s="105" t="s">
        <v>359</v>
      </c>
      <c r="D560" s="177" t="s">
        <v>405</v>
      </c>
      <c r="E560" s="207" t="s">
        <v>1335</v>
      </c>
      <c r="F560" s="22" t="s">
        <v>406</v>
      </c>
      <c r="G560" s="16">
        <v>2018</v>
      </c>
      <c r="H560" s="16">
        <v>2022</v>
      </c>
      <c r="I560" s="21">
        <v>20000000</v>
      </c>
      <c r="J560" s="43">
        <v>0</v>
      </c>
      <c r="K560" s="38">
        <v>2000</v>
      </c>
      <c r="L560" s="233"/>
    </row>
    <row r="561" spans="1:12" s="5" customFormat="1" ht="47.1" customHeight="1">
      <c r="A561" s="160">
        <v>559</v>
      </c>
      <c r="B561" s="156" t="s">
        <v>18</v>
      </c>
      <c r="C561" s="106" t="s">
        <v>1467</v>
      </c>
      <c r="D561" s="176" t="s">
        <v>1200</v>
      </c>
      <c r="E561" s="142" t="s">
        <v>816</v>
      </c>
      <c r="F561" s="16" t="s">
        <v>678</v>
      </c>
      <c r="G561" s="33">
        <v>43552</v>
      </c>
      <c r="H561" s="33">
        <v>44013</v>
      </c>
      <c r="I561" s="34">
        <v>64600000</v>
      </c>
      <c r="J561" s="50">
        <v>34763544.109999999</v>
      </c>
      <c r="K561" s="71">
        <v>18034373.770000003</v>
      </c>
      <c r="L561" s="21"/>
    </row>
    <row r="562" spans="1:12" s="5" customFormat="1" ht="47.1" customHeight="1">
      <c r="A562" s="157">
        <v>560</v>
      </c>
      <c r="B562" s="156" t="s">
        <v>18</v>
      </c>
      <c r="C562" s="106" t="s">
        <v>1467</v>
      </c>
      <c r="D562" s="176" t="s">
        <v>471</v>
      </c>
      <c r="E562" s="142" t="s">
        <v>1232</v>
      </c>
      <c r="F562" s="16" t="s">
        <v>678</v>
      </c>
      <c r="G562" s="33">
        <v>43665</v>
      </c>
      <c r="H562" s="33">
        <v>43918</v>
      </c>
      <c r="I562" s="34">
        <v>8610000</v>
      </c>
      <c r="J562" s="50">
        <v>3249780</v>
      </c>
      <c r="K562" s="71">
        <v>9040139.6099999994</v>
      </c>
      <c r="L562" s="21"/>
    </row>
    <row r="563" spans="1:12" s="5" customFormat="1" ht="47.1" customHeight="1">
      <c r="A563" s="160">
        <v>561</v>
      </c>
      <c r="B563" s="156" t="s">
        <v>18</v>
      </c>
      <c r="C563" s="106" t="s">
        <v>1467</v>
      </c>
      <c r="D563" s="176" t="s">
        <v>472</v>
      </c>
      <c r="E563" s="142" t="s">
        <v>474</v>
      </c>
      <c r="F563" s="16" t="s">
        <v>1237</v>
      </c>
      <c r="G563" s="33">
        <v>43683</v>
      </c>
      <c r="H563" s="33">
        <v>43862</v>
      </c>
      <c r="I563" s="34">
        <v>6230000</v>
      </c>
      <c r="J563" s="50">
        <v>3237336.02</v>
      </c>
      <c r="K563" s="71">
        <v>4200800</v>
      </c>
      <c r="L563" s="21"/>
    </row>
    <row r="564" spans="1:12" s="5" customFormat="1" ht="47.1" customHeight="1">
      <c r="A564" s="160">
        <v>562</v>
      </c>
      <c r="B564" s="156" t="s">
        <v>18</v>
      </c>
      <c r="C564" s="106" t="s">
        <v>1467</v>
      </c>
      <c r="D564" s="176" t="s">
        <v>1201</v>
      </c>
      <c r="E564" s="142" t="s">
        <v>809</v>
      </c>
      <c r="F564" s="16" t="s">
        <v>678</v>
      </c>
      <c r="G564" s="33">
        <v>43718</v>
      </c>
      <c r="H564" s="33">
        <v>43958</v>
      </c>
      <c r="I564" s="34">
        <v>6661000</v>
      </c>
      <c r="J564" s="50">
        <v>2107966.5699999998</v>
      </c>
      <c r="K564" s="71">
        <v>2170583.52</v>
      </c>
      <c r="L564" s="21"/>
    </row>
    <row r="565" spans="1:12" s="5" customFormat="1" ht="47.1" customHeight="1">
      <c r="A565" s="157">
        <v>563</v>
      </c>
      <c r="B565" s="156" t="s">
        <v>18</v>
      </c>
      <c r="C565" s="106" t="s">
        <v>1467</v>
      </c>
      <c r="D565" s="176" t="s">
        <v>1202</v>
      </c>
      <c r="E565" s="142" t="s">
        <v>20</v>
      </c>
      <c r="F565" s="16" t="s">
        <v>678</v>
      </c>
      <c r="G565" s="33">
        <v>43776</v>
      </c>
      <c r="H565" s="33">
        <v>44316</v>
      </c>
      <c r="I565" s="34">
        <v>15000000</v>
      </c>
      <c r="J565" s="50">
        <v>1584804.33</v>
      </c>
      <c r="K565" s="71">
        <v>16970528.670000002</v>
      </c>
      <c r="L565" s="21"/>
    </row>
    <row r="566" spans="1:12" s="5" customFormat="1" ht="47.1" customHeight="1">
      <c r="A566" s="160">
        <v>564</v>
      </c>
      <c r="B566" s="156" t="s">
        <v>18</v>
      </c>
      <c r="C566" s="106" t="s">
        <v>1467</v>
      </c>
      <c r="D566" s="176" t="s">
        <v>1203</v>
      </c>
      <c r="E566" s="142" t="s">
        <v>809</v>
      </c>
      <c r="F566" s="16" t="s">
        <v>1238</v>
      </c>
      <c r="G566" s="33">
        <v>43770</v>
      </c>
      <c r="H566" s="33">
        <f>G566+90</f>
        <v>43860</v>
      </c>
      <c r="I566" s="34">
        <v>1675000</v>
      </c>
      <c r="J566" s="50">
        <v>2068718.62</v>
      </c>
      <c r="K566" s="71">
        <v>1310994</v>
      </c>
      <c r="L566" s="21"/>
    </row>
    <row r="567" spans="1:12" s="5" customFormat="1" ht="47.1" customHeight="1">
      <c r="A567" s="160">
        <v>565</v>
      </c>
      <c r="B567" s="156" t="s">
        <v>18</v>
      </c>
      <c r="C567" s="106" t="s">
        <v>1467</v>
      </c>
      <c r="D567" s="176" t="s">
        <v>1204</v>
      </c>
      <c r="E567" s="142" t="s">
        <v>23</v>
      </c>
      <c r="F567" s="15" t="s">
        <v>1239</v>
      </c>
      <c r="G567" s="33">
        <v>43805</v>
      </c>
      <c r="H567" s="33">
        <f>G567+180</f>
        <v>43985</v>
      </c>
      <c r="I567" s="34">
        <v>598750</v>
      </c>
      <c r="J567" s="50">
        <v>0</v>
      </c>
      <c r="K567" s="71">
        <v>635872</v>
      </c>
      <c r="L567" s="21"/>
    </row>
    <row r="568" spans="1:12" s="5" customFormat="1" ht="66.75" customHeight="1">
      <c r="A568" s="157">
        <v>566</v>
      </c>
      <c r="B568" s="156" t="s">
        <v>18</v>
      </c>
      <c r="C568" s="106" t="s">
        <v>1467</v>
      </c>
      <c r="D568" s="176" t="s">
        <v>1205</v>
      </c>
      <c r="E568" s="142" t="s">
        <v>870</v>
      </c>
      <c r="F568" s="16" t="s">
        <v>678</v>
      </c>
      <c r="G568" s="33">
        <v>43805</v>
      </c>
      <c r="H568" s="33">
        <v>44029</v>
      </c>
      <c r="I568" s="34">
        <v>700000</v>
      </c>
      <c r="J568" s="102">
        <v>0</v>
      </c>
      <c r="K568" s="71">
        <v>826000</v>
      </c>
      <c r="L568" s="21"/>
    </row>
    <row r="569" spans="1:12" s="5" customFormat="1" ht="66.75" customHeight="1">
      <c r="A569" s="160">
        <v>567</v>
      </c>
      <c r="B569" s="156" t="s">
        <v>18</v>
      </c>
      <c r="C569" s="106" t="s">
        <v>1467</v>
      </c>
      <c r="D569" s="176" t="s">
        <v>1206</v>
      </c>
      <c r="E569" s="142" t="s">
        <v>812</v>
      </c>
      <c r="F569" s="15" t="s">
        <v>1240</v>
      </c>
      <c r="G569" s="33">
        <v>43805</v>
      </c>
      <c r="H569" s="23">
        <v>43924</v>
      </c>
      <c r="I569" s="34">
        <v>6565000</v>
      </c>
      <c r="J569" s="102">
        <v>0</v>
      </c>
      <c r="K569" s="71">
        <v>7746000</v>
      </c>
      <c r="L569" s="21"/>
    </row>
    <row r="570" spans="1:12" s="5" customFormat="1" ht="66.75" customHeight="1">
      <c r="A570" s="160">
        <v>568</v>
      </c>
      <c r="B570" s="156" t="s">
        <v>18</v>
      </c>
      <c r="C570" s="106" t="s">
        <v>1467</v>
      </c>
      <c r="D570" s="176" t="s">
        <v>1207</v>
      </c>
      <c r="E570" s="142" t="s">
        <v>474</v>
      </c>
      <c r="F570" s="16" t="s">
        <v>678</v>
      </c>
      <c r="G570" s="23">
        <v>43807</v>
      </c>
      <c r="H570" s="23">
        <v>43852</v>
      </c>
      <c r="I570" s="34">
        <v>414000</v>
      </c>
      <c r="J570" s="102">
        <v>9466728.9700000007</v>
      </c>
      <c r="K570" s="71">
        <v>488520</v>
      </c>
      <c r="L570" s="21"/>
    </row>
    <row r="571" spans="1:12" s="5" customFormat="1" ht="66.75" customHeight="1">
      <c r="A571" s="157">
        <v>569</v>
      </c>
      <c r="B571" s="156" t="s">
        <v>18</v>
      </c>
      <c r="C571" s="106" t="s">
        <v>1467</v>
      </c>
      <c r="D571" s="176" t="s">
        <v>1208</v>
      </c>
      <c r="E571" s="142" t="s">
        <v>809</v>
      </c>
      <c r="F571" s="16" t="s">
        <v>678</v>
      </c>
      <c r="G571" s="23">
        <v>44169</v>
      </c>
      <c r="H571" s="23">
        <v>43837</v>
      </c>
      <c r="I571" s="34">
        <v>131200</v>
      </c>
      <c r="J571" s="102">
        <v>0</v>
      </c>
      <c r="K571" s="71">
        <v>154816</v>
      </c>
      <c r="L571" s="21"/>
    </row>
    <row r="572" spans="1:12" s="5" customFormat="1" ht="66.75" customHeight="1">
      <c r="A572" s="160">
        <v>570</v>
      </c>
      <c r="B572" s="156" t="s">
        <v>18</v>
      </c>
      <c r="C572" s="106" t="s">
        <v>1467</v>
      </c>
      <c r="D572" s="176" t="s">
        <v>1209</v>
      </c>
      <c r="E572" s="142" t="s">
        <v>1233</v>
      </c>
      <c r="F572" s="16" t="s">
        <v>678</v>
      </c>
      <c r="G572" s="23">
        <v>43828</v>
      </c>
      <c r="H572" s="23">
        <v>43873</v>
      </c>
      <c r="I572" s="34">
        <v>145000</v>
      </c>
      <c r="J572" s="102">
        <v>0</v>
      </c>
      <c r="K572" s="71">
        <v>171100</v>
      </c>
      <c r="L572" s="21"/>
    </row>
    <row r="573" spans="1:12" s="5" customFormat="1" ht="66.75" customHeight="1">
      <c r="A573" s="160">
        <v>571</v>
      </c>
      <c r="B573" s="156" t="s">
        <v>18</v>
      </c>
      <c r="C573" s="106" t="s">
        <v>1467</v>
      </c>
      <c r="D573" s="176" t="s">
        <v>1210</v>
      </c>
      <c r="E573" s="142" t="s">
        <v>20</v>
      </c>
      <c r="F573" s="16" t="s">
        <v>678</v>
      </c>
      <c r="G573" s="23">
        <v>43819</v>
      </c>
      <c r="H573" s="23">
        <v>43998</v>
      </c>
      <c r="I573" s="34">
        <v>3430000</v>
      </c>
      <c r="J573" s="102">
        <v>0</v>
      </c>
      <c r="K573" s="71">
        <v>4047400</v>
      </c>
      <c r="L573" s="21"/>
    </row>
    <row r="574" spans="1:12" s="5" customFormat="1" ht="66.75" customHeight="1">
      <c r="A574" s="157">
        <v>572</v>
      </c>
      <c r="B574" s="156" t="s">
        <v>18</v>
      </c>
      <c r="C574" s="106" t="s">
        <v>1467</v>
      </c>
      <c r="D574" s="176" t="s">
        <v>1211</v>
      </c>
      <c r="E574" s="142" t="s">
        <v>20</v>
      </c>
      <c r="F574" s="16" t="s">
        <v>678</v>
      </c>
      <c r="G574" s="23">
        <v>43826</v>
      </c>
      <c r="H574" s="23">
        <v>44066</v>
      </c>
      <c r="I574" s="34">
        <v>6748000</v>
      </c>
      <c r="J574" s="102">
        <v>0</v>
      </c>
      <c r="K574" s="71">
        <v>7962639</v>
      </c>
      <c r="L574" s="21"/>
    </row>
    <row r="575" spans="1:12" s="5" customFormat="1" ht="66.75" customHeight="1">
      <c r="A575" s="160">
        <v>573</v>
      </c>
      <c r="B575" s="156" t="s">
        <v>18</v>
      </c>
      <c r="C575" s="106" t="s">
        <v>1467</v>
      </c>
      <c r="D575" s="176" t="s">
        <v>1212</v>
      </c>
      <c r="E575" s="142" t="s">
        <v>816</v>
      </c>
      <c r="F575" s="16" t="s">
        <v>678</v>
      </c>
      <c r="G575" s="54">
        <v>43860</v>
      </c>
      <c r="H575" s="54">
        <v>44070</v>
      </c>
      <c r="I575" s="34">
        <v>3049000</v>
      </c>
      <c r="J575" s="102">
        <v>0</v>
      </c>
      <c r="K575" s="71">
        <v>3597819</v>
      </c>
      <c r="L575" s="21"/>
    </row>
    <row r="576" spans="1:12" s="5" customFormat="1" ht="66.75" customHeight="1">
      <c r="A576" s="160">
        <v>574</v>
      </c>
      <c r="B576" s="156" t="s">
        <v>18</v>
      </c>
      <c r="C576" s="106" t="s">
        <v>1467</v>
      </c>
      <c r="D576" s="176" t="s">
        <v>1213</v>
      </c>
      <c r="E576" s="142" t="s">
        <v>1234</v>
      </c>
      <c r="F576" s="16" t="s">
        <v>678</v>
      </c>
      <c r="G576" s="54">
        <v>43826</v>
      </c>
      <c r="H576" s="54">
        <v>44035</v>
      </c>
      <c r="I576" s="34">
        <v>2149000</v>
      </c>
      <c r="J576" s="102">
        <v>0</v>
      </c>
      <c r="K576" s="71">
        <v>2535819</v>
      </c>
      <c r="L576" s="21"/>
    </row>
    <row r="577" spans="1:12" s="5" customFormat="1" ht="66.75" customHeight="1">
      <c r="A577" s="157">
        <v>575</v>
      </c>
      <c r="B577" s="156" t="s">
        <v>18</v>
      </c>
      <c r="C577" s="106" t="s">
        <v>1467</v>
      </c>
      <c r="D577" s="176" t="s">
        <v>1214</v>
      </c>
      <c r="E577" s="142" t="s">
        <v>1235</v>
      </c>
      <c r="F577" s="16" t="s">
        <v>678</v>
      </c>
      <c r="G577" s="54">
        <v>43832</v>
      </c>
      <c r="H577" s="54">
        <v>44041</v>
      </c>
      <c r="I577" s="34">
        <v>2859000</v>
      </c>
      <c r="J577" s="102">
        <v>0</v>
      </c>
      <c r="K577" s="71">
        <v>3373620</v>
      </c>
      <c r="L577" s="21"/>
    </row>
    <row r="578" spans="1:12" s="5" customFormat="1" ht="66.75" customHeight="1">
      <c r="A578" s="160">
        <v>576</v>
      </c>
      <c r="B578" s="156" t="s">
        <v>18</v>
      </c>
      <c r="C578" s="106" t="s">
        <v>1467</v>
      </c>
      <c r="D578" s="176" t="s">
        <v>1215</v>
      </c>
      <c r="E578" s="142"/>
      <c r="F578" s="16" t="s">
        <v>678</v>
      </c>
      <c r="G578" s="54">
        <v>43854</v>
      </c>
      <c r="H578" s="54">
        <v>43914</v>
      </c>
      <c r="I578" s="34">
        <v>579250</v>
      </c>
      <c r="J578" s="102">
        <v>0</v>
      </c>
      <c r="K578" s="71">
        <v>683515</v>
      </c>
      <c r="L578" s="21"/>
    </row>
    <row r="579" spans="1:12" s="5" customFormat="1" ht="66.75" customHeight="1">
      <c r="A579" s="160">
        <v>577</v>
      </c>
      <c r="B579" s="156" t="s">
        <v>18</v>
      </c>
      <c r="C579" s="106" t="s">
        <v>1467</v>
      </c>
      <c r="D579" s="176" t="s">
        <v>1216</v>
      </c>
      <c r="E579" s="142"/>
      <c r="F579" s="16" t="s">
        <v>678</v>
      </c>
      <c r="G579" s="54">
        <v>43857</v>
      </c>
      <c r="H579" s="54">
        <v>43917</v>
      </c>
      <c r="I579" s="34">
        <v>838200</v>
      </c>
      <c r="J579" s="102">
        <v>0</v>
      </c>
      <c r="K579" s="71">
        <v>989076</v>
      </c>
      <c r="L579" s="21"/>
    </row>
    <row r="580" spans="1:12" s="5" customFormat="1" ht="66.75" customHeight="1">
      <c r="A580" s="157">
        <v>578</v>
      </c>
      <c r="B580" s="156" t="s">
        <v>18</v>
      </c>
      <c r="C580" s="106" t="s">
        <v>1467</v>
      </c>
      <c r="D580" s="176" t="s">
        <v>1217</v>
      </c>
      <c r="E580" s="142" t="s">
        <v>1233</v>
      </c>
      <c r="F580" s="16" t="s">
        <v>678</v>
      </c>
      <c r="G580" s="54">
        <v>43833</v>
      </c>
      <c r="H580" s="54">
        <v>43985</v>
      </c>
      <c r="I580" s="34">
        <v>3175000</v>
      </c>
      <c r="J580" s="102">
        <v>0</v>
      </c>
      <c r="K580" s="71">
        <v>3746500</v>
      </c>
      <c r="L580" s="21"/>
    </row>
    <row r="581" spans="1:12" s="5" customFormat="1" ht="66.75" customHeight="1">
      <c r="A581" s="160">
        <v>579</v>
      </c>
      <c r="B581" s="156" t="s">
        <v>18</v>
      </c>
      <c r="C581" s="106" t="s">
        <v>1467</v>
      </c>
      <c r="D581" s="176" t="s">
        <v>1218</v>
      </c>
      <c r="E581" s="142" t="s">
        <v>36</v>
      </c>
      <c r="F581" s="16" t="s">
        <v>678</v>
      </c>
      <c r="G581" s="54">
        <v>43833</v>
      </c>
      <c r="H581" s="54">
        <v>43878</v>
      </c>
      <c r="I581" s="34">
        <v>438000</v>
      </c>
      <c r="J581" s="102">
        <v>0</v>
      </c>
      <c r="K581" s="71">
        <v>516840</v>
      </c>
      <c r="L581" s="21"/>
    </row>
    <row r="582" spans="1:12" s="5" customFormat="1" ht="66.75" customHeight="1">
      <c r="A582" s="160">
        <v>580</v>
      </c>
      <c r="B582" s="156" t="s">
        <v>18</v>
      </c>
      <c r="C582" s="106" t="s">
        <v>1467</v>
      </c>
      <c r="D582" s="176" t="s">
        <v>1219</v>
      </c>
      <c r="E582" s="142" t="s">
        <v>809</v>
      </c>
      <c r="F582" s="16" t="s">
        <v>678</v>
      </c>
      <c r="G582" s="54">
        <v>43843</v>
      </c>
      <c r="H582" s="54">
        <v>44053</v>
      </c>
      <c r="I582" s="34">
        <v>2600000</v>
      </c>
      <c r="J582" s="102">
        <v>0</v>
      </c>
      <c r="K582" s="71">
        <v>3067998</v>
      </c>
      <c r="L582" s="21"/>
    </row>
    <row r="583" spans="1:12" s="5" customFormat="1" ht="66.75" customHeight="1">
      <c r="A583" s="157">
        <v>581</v>
      </c>
      <c r="B583" s="156" t="s">
        <v>18</v>
      </c>
      <c r="C583" s="106" t="s">
        <v>1467</v>
      </c>
      <c r="D583" s="176" t="s">
        <v>1220</v>
      </c>
      <c r="E583" s="142" t="s">
        <v>41</v>
      </c>
      <c r="F583" s="16" t="s">
        <v>678</v>
      </c>
      <c r="G583" s="54">
        <v>43839</v>
      </c>
      <c r="H583" s="54">
        <v>44049</v>
      </c>
      <c r="I583" s="34">
        <v>3168909</v>
      </c>
      <c r="J583" s="102">
        <v>0</v>
      </c>
      <c r="K583" s="71">
        <v>3739311</v>
      </c>
      <c r="L583" s="21"/>
    </row>
    <row r="584" spans="1:12" s="5" customFormat="1" ht="47.1" customHeight="1">
      <c r="A584" s="160">
        <v>582</v>
      </c>
      <c r="B584" s="156" t="s">
        <v>18</v>
      </c>
      <c r="C584" s="106" t="s">
        <v>1467</v>
      </c>
      <c r="D584" s="176" t="s">
        <v>1221</v>
      </c>
      <c r="E584" s="142" t="s">
        <v>41</v>
      </c>
      <c r="F584" s="16" t="s">
        <v>678</v>
      </c>
      <c r="G584" s="54">
        <v>43843</v>
      </c>
      <c r="H584" s="54">
        <v>44053</v>
      </c>
      <c r="I584" s="34">
        <v>3310000</v>
      </c>
      <c r="J584" s="102">
        <v>0</v>
      </c>
      <c r="K584" s="71">
        <v>3905799</v>
      </c>
      <c r="L584" s="21"/>
    </row>
    <row r="585" spans="1:12" s="14" customFormat="1" ht="47.1" customHeight="1">
      <c r="A585" s="160">
        <v>583</v>
      </c>
      <c r="B585" s="156" t="s">
        <v>18</v>
      </c>
      <c r="C585" s="106" t="s">
        <v>1467</v>
      </c>
      <c r="D585" s="176" t="s">
        <v>1241</v>
      </c>
      <c r="E585" s="142" t="s">
        <v>995</v>
      </c>
      <c r="F585" s="16" t="s">
        <v>678</v>
      </c>
      <c r="G585" s="54">
        <v>43902</v>
      </c>
      <c r="H585" s="54">
        <v>44113</v>
      </c>
      <c r="I585" s="34">
        <v>2356000</v>
      </c>
      <c r="J585" s="102">
        <v>0</v>
      </c>
      <c r="K585" s="38">
        <v>2780000</v>
      </c>
      <c r="L585" s="102"/>
    </row>
    <row r="586" spans="1:12" s="5" customFormat="1" ht="47.1" customHeight="1">
      <c r="A586" s="157">
        <v>584</v>
      </c>
      <c r="B586" s="156" t="s">
        <v>18</v>
      </c>
      <c r="C586" s="106" t="s">
        <v>1467</v>
      </c>
      <c r="D586" s="176" t="s">
        <v>1222</v>
      </c>
      <c r="E586" s="142" t="s">
        <v>741</v>
      </c>
      <c r="F586" s="16" t="s">
        <v>678</v>
      </c>
      <c r="G586" s="23">
        <v>43881</v>
      </c>
      <c r="H586" s="23">
        <v>44060</v>
      </c>
      <c r="I586" s="34">
        <v>3230000</v>
      </c>
      <c r="J586" s="102">
        <v>0</v>
      </c>
      <c r="K586" s="71">
        <v>3811398</v>
      </c>
      <c r="L586" s="21"/>
    </row>
    <row r="587" spans="1:12" s="5" customFormat="1" ht="47.1" customHeight="1">
      <c r="A587" s="160">
        <v>585</v>
      </c>
      <c r="B587" s="156" t="s">
        <v>18</v>
      </c>
      <c r="C587" s="106" t="s">
        <v>1467</v>
      </c>
      <c r="D587" s="176" t="s">
        <v>1223</v>
      </c>
      <c r="E587" s="142" t="s">
        <v>755</v>
      </c>
      <c r="F587" s="16" t="s">
        <v>678</v>
      </c>
      <c r="G587" s="23">
        <v>43881</v>
      </c>
      <c r="H587" s="23">
        <v>44060</v>
      </c>
      <c r="I587" s="34">
        <v>2990000</v>
      </c>
      <c r="J587" s="102">
        <v>0</v>
      </c>
      <c r="K587" s="71">
        <v>3528198</v>
      </c>
      <c r="L587" s="21"/>
    </row>
    <row r="588" spans="1:12" s="5" customFormat="1" ht="47.1" customHeight="1">
      <c r="A588" s="160">
        <v>586</v>
      </c>
      <c r="B588" s="156" t="s">
        <v>18</v>
      </c>
      <c r="C588" s="106" t="s">
        <v>1467</v>
      </c>
      <c r="D588" s="176" t="s">
        <v>1224</v>
      </c>
      <c r="E588" s="142" t="s">
        <v>755</v>
      </c>
      <c r="F588" s="16" t="s">
        <v>678</v>
      </c>
      <c r="G588" s="23">
        <v>43880</v>
      </c>
      <c r="H588" s="23">
        <v>44059</v>
      </c>
      <c r="I588" s="34">
        <v>2750000</v>
      </c>
      <c r="J588" s="102">
        <v>0</v>
      </c>
      <c r="K588" s="71">
        <v>3244998</v>
      </c>
      <c r="L588" s="21"/>
    </row>
    <row r="589" spans="1:12" s="5" customFormat="1" ht="47.1" customHeight="1">
      <c r="A589" s="157">
        <v>587</v>
      </c>
      <c r="B589" s="156" t="s">
        <v>18</v>
      </c>
      <c r="C589" s="106" t="s">
        <v>1467</v>
      </c>
      <c r="D589" s="176" t="s">
        <v>1225</v>
      </c>
      <c r="E589" s="142" t="s">
        <v>808</v>
      </c>
      <c r="F589" s="16" t="s">
        <v>678</v>
      </c>
      <c r="G589" s="23">
        <v>43880</v>
      </c>
      <c r="H589" s="23">
        <v>44059</v>
      </c>
      <c r="I589" s="34">
        <v>2880000</v>
      </c>
      <c r="J589" s="136">
        <v>0</v>
      </c>
      <c r="K589" s="71">
        <v>3398400</v>
      </c>
      <c r="L589" s="21"/>
    </row>
    <row r="590" spans="1:12" s="5" customFormat="1" ht="47.1" customHeight="1">
      <c r="A590" s="160">
        <v>588</v>
      </c>
      <c r="B590" s="156" t="s">
        <v>18</v>
      </c>
      <c r="C590" s="106" t="s">
        <v>1467</v>
      </c>
      <c r="D590" s="176" t="s">
        <v>1226</v>
      </c>
      <c r="E590" s="142" t="s">
        <v>1236</v>
      </c>
      <c r="F590" s="16" t="s">
        <v>678</v>
      </c>
      <c r="G590" s="23">
        <v>43906</v>
      </c>
      <c r="H590" s="23">
        <v>44085</v>
      </c>
      <c r="I590" s="34">
        <v>2920000</v>
      </c>
      <c r="J590" s="102">
        <v>0</v>
      </c>
      <c r="K590" s="71">
        <v>3445599</v>
      </c>
      <c r="L590" s="21"/>
    </row>
    <row r="591" spans="1:12" s="5" customFormat="1" ht="47.1" customHeight="1">
      <c r="A591" s="160">
        <v>589</v>
      </c>
      <c r="B591" s="156" t="s">
        <v>18</v>
      </c>
      <c r="C591" s="106" t="s">
        <v>1467</v>
      </c>
      <c r="D591" s="176" t="s">
        <v>1227</v>
      </c>
      <c r="E591" s="142" t="s">
        <v>20</v>
      </c>
      <c r="F591" s="16" t="s">
        <v>678</v>
      </c>
      <c r="G591" s="23">
        <v>43882</v>
      </c>
      <c r="H591" s="23">
        <v>43956</v>
      </c>
      <c r="I591" s="34">
        <v>194000</v>
      </c>
      <c r="J591" s="102">
        <v>0</v>
      </c>
      <c r="K591" s="71">
        <v>228920</v>
      </c>
      <c r="L591" s="21"/>
    </row>
    <row r="592" spans="1:12" s="5" customFormat="1" ht="68.25" customHeight="1">
      <c r="A592" s="157">
        <v>590</v>
      </c>
      <c r="B592" s="156" t="s">
        <v>18</v>
      </c>
      <c r="C592" s="106" t="s">
        <v>1467</v>
      </c>
      <c r="D592" s="176" t="s">
        <v>1228</v>
      </c>
      <c r="E592" s="145" t="s">
        <v>23</v>
      </c>
      <c r="F592" s="16" t="s">
        <v>678</v>
      </c>
      <c r="G592" s="23">
        <v>43895</v>
      </c>
      <c r="H592" s="23">
        <v>44014</v>
      </c>
      <c r="I592" s="34">
        <v>810000</v>
      </c>
      <c r="J592" s="102">
        <v>0</v>
      </c>
      <c r="K592" s="71">
        <v>955800</v>
      </c>
      <c r="L592" s="21"/>
    </row>
    <row r="593" spans="1:12" s="5" customFormat="1" ht="47.1" customHeight="1">
      <c r="A593" s="160">
        <v>591</v>
      </c>
      <c r="B593" s="156" t="s">
        <v>18</v>
      </c>
      <c r="C593" s="106" t="s">
        <v>1467</v>
      </c>
      <c r="D593" s="184" t="s">
        <v>1229</v>
      </c>
      <c r="E593" s="145" t="s">
        <v>741</v>
      </c>
      <c r="F593" s="16" t="s">
        <v>678</v>
      </c>
      <c r="G593" s="23">
        <v>43936</v>
      </c>
      <c r="H593" s="33">
        <v>43962</v>
      </c>
      <c r="I593" s="115">
        <v>270000</v>
      </c>
      <c r="J593" s="102">
        <v>0</v>
      </c>
      <c r="K593" s="71">
        <v>318600</v>
      </c>
      <c r="L593" s="21"/>
    </row>
    <row r="594" spans="1:12" s="5" customFormat="1" ht="47.1" customHeight="1">
      <c r="A594" s="160">
        <v>592</v>
      </c>
      <c r="B594" s="156" t="s">
        <v>18</v>
      </c>
      <c r="C594" s="106" t="s">
        <v>1467</v>
      </c>
      <c r="D594" s="176" t="s">
        <v>1230</v>
      </c>
      <c r="E594" s="145" t="s">
        <v>1236</v>
      </c>
      <c r="F594" s="16" t="s">
        <v>678</v>
      </c>
      <c r="G594" s="23">
        <v>43959</v>
      </c>
      <c r="H594" s="23">
        <v>44168</v>
      </c>
      <c r="I594" s="34">
        <v>2996000</v>
      </c>
      <c r="J594" s="102">
        <v>0</v>
      </c>
      <c r="K594" s="71">
        <v>12870554.07</v>
      </c>
      <c r="L594" s="21"/>
    </row>
    <row r="595" spans="1:12" s="2" customFormat="1" ht="47.1" customHeight="1">
      <c r="A595" s="157">
        <v>593</v>
      </c>
      <c r="B595" s="156" t="s">
        <v>18</v>
      </c>
      <c r="C595" s="106" t="s">
        <v>1467</v>
      </c>
      <c r="D595" s="176" t="s">
        <v>1231</v>
      </c>
      <c r="E595" s="145" t="s">
        <v>1242</v>
      </c>
      <c r="F595" s="16" t="s">
        <v>678</v>
      </c>
      <c r="G595" s="23">
        <v>43971</v>
      </c>
      <c r="H595" s="23">
        <v>44181</v>
      </c>
      <c r="I595" s="34">
        <v>3139000</v>
      </c>
      <c r="J595" s="102">
        <v>0</v>
      </c>
      <c r="K595" s="71">
        <v>9835150.9800000004</v>
      </c>
      <c r="L595" s="21"/>
    </row>
    <row r="596" spans="1:12" s="6" customFormat="1" ht="47.1" customHeight="1">
      <c r="A596" s="160">
        <v>594</v>
      </c>
      <c r="B596" s="156" t="s">
        <v>18</v>
      </c>
      <c r="C596" s="105" t="s">
        <v>696</v>
      </c>
      <c r="D596" s="177" t="s">
        <v>58</v>
      </c>
      <c r="E596" s="145" t="s">
        <v>59</v>
      </c>
      <c r="F596" s="16" t="s">
        <v>69</v>
      </c>
      <c r="G596" s="16">
        <v>2017</v>
      </c>
      <c r="H596" s="16">
        <v>2020</v>
      </c>
      <c r="I596" s="21">
        <v>5986438</v>
      </c>
      <c r="J596" s="21">
        <v>986438</v>
      </c>
      <c r="K596" s="21">
        <v>5000000</v>
      </c>
      <c r="L596" s="21"/>
    </row>
    <row r="597" spans="1:12" s="6" customFormat="1" ht="47.1" customHeight="1">
      <c r="A597" s="160">
        <v>595</v>
      </c>
      <c r="B597" s="156" t="s">
        <v>18</v>
      </c>
      <c r="C597" s="105" t="s">
        <v>696</v>
      </c>
      <c r="D597" s="177" t="s">
        <v>60</v>
      </c>
      <c r="E597" s="145" t="s">
        <v>14</v>
      </c>
      <c r="F597" s="16" t="s">
        <v>69</v>
      </c>
      <c r="G597" s="16">
        <v>2016</v>
      </c>
      <c r="H597" s="16">
        <v>2020</v>
      </c>
      <c r="I597" s="21">
        <v>197072504</v>
      </c>
      <c r="J597" s="21">
        <v>130702504</v>
      </c>
      <c r="K597" s="21">
        <v>67000000</v>
      </c>
      <c r="L597" s="21"/>
    </row>
    <row r="598" spans="1:12" s="6" customFormat="1" ht="47.1" customHeight="1">
      <c r="A598" s="157">
        <v>596</v>
      </c>
      <c r="B598" s="156" t="s">
        <v>18</v>
      </c>
      <c r="C598" s="105" t="s">
        <v>696</v>
      </c>
      <c r="D598" s="177" t="s">
        <v>61</v>
      </c>
      <c r="E598" s="145" t="s">
        <v>62</v>
      </c>
      <c r="F598" s="16" t="s">
        <v>69</v>
      </c>
      <c r="G598" s="16">
        <v>2016</v>
      </c>
      <c r="H598" s="16">
        <v>2022</v>
      </c>
      <c r="I598" s="21">
        <v>255126</v>
      </c>
      <c r="J598" s="21">
        <v>55126</v>
      </c>
      <c r="K598" s="21">
        <v>200000</v>
      </c>
      <c r="L598" s="21"/>
    </row>
    <row r="599" spans="1:12" s="6" customFormat="1" ht="81" customHeight="1">
      <c r="A599" s="160">
        <v>597</v>
      </c>
      <c r="B599" s="156" t="s">
        <v>18</v>
      </c>
      <c r="C599" s="105" t="s">
        <v>696</v>
      </c>
      <c r="D599" s="177" t="s">
        <v>63</v>
      </c>
      <c r="E599" s="145" t="s">
        <v>64</v>
      </c>
      <c r="F599" s="16" t="s">
        <v>69</v>
      </c>
      <c r="G599" s="16">
        <v>2016</v>
      </c>
      <c r="H599" s="16">
        <v>2021</v>
      </c>
      <c r="I599" s="21">
        <v>200000</v>
      </c>
      <c r="J599" s="21">
        <v>0</v>
      </c>
      <c r="K599" s="21">
        <v>200000</v>
      </c>
      <c r="L599" s="21"/>
    </row>
    <row r="600" spans="1:12" s="12" customFormat="1" ht="81" customHeight="1">
      <c r="A600" s="160">
        <v>598</v>
      </c>
      <c r="B600" s="156" t="s">
        <v>18</v>
      </c>
      <c r="C600" s="105" t="s">
        <v>695</v>
      </c>
      <c r="D600" s="176" t="s">
        <v>1198</v>
      </c>
      <c r="E600" s="142" t="s">
        <v>74</v>
      </c>
      <c r="F600" s="33" t="s">
        <v>692</v>
      </c>
      <c r="G600" s="33">
        <v>43879</v>
      </c>
      <c r="H600" s="33">
        <v>44298</v>
      </c>
      <c r="I600" s="40">
        <f>5661876</f>
        <v>5661876</v>
      </c>
      <c r="J600" s="40">
        <v>0</v>
      </c>
      <c r="K600" s="40">
        <v>5661876</v>
      </c>
      <c r="L600" s="103"/>
    </row>
    <row r="601" spans="1:12" s="12" customFormat="1" ht="81" customHeight="1">
      <c r="A601" s="157">
        <v>599</v>
      </c>
      <c r="B601" s="156" t="s">
        <v>18</v>
      </c>
      <c r="C601" s="105" t="s">
        <v>695</v>
      </c>
      <c r="D601" s="176" t="s">
        <v>1199</v>
      </c>
      <c r="E601" s="208" t="s">
        <v>74</v>
      </c>
      <c r="F601" s="33" t="s">
        <v>692</v>
      </c>
      <c r="G601" s="33">
        <v>43903</v>
      </c>
      <c r="H601" s="33">
        <v>44322</v>
      </c>
      <c r="I601" s="40">
        <v>1590050</v>
      </c>
      <c r="J601" s="40">
        <v>0</v>
      </c>
      <c r="K601" s="40">
        <v>1590050</v>
      </c>
      <c r="L601" s="103"/>
    </row>
    <row r="602" spans="1:12" s="1" customFormat="1" ht="47.1" customHeight="1">
      <c r="A602" s="160">
        <v>600</v>
      </c>
      <c r="B602" s="156" t="s">
        <v>18</v>
      </c>
      <c r="C602" s="105" t="s">
        <v>10</v>
      </c>
      <c r="D602" s="176" t="s">
        <v>982</v>
      </c>
      <c r="E602" s="142" t="s">
        <v>983</v>
      </c>
      <c r="F602" s="15" t="s">
        <v>11</v>
      </c>
      <c r="G602" s="15">
        <v>2018</v>
      </c>
      <c r="H602" s="15">
        <v>2021</v>
      </c>
      <c r="I602" s="35">
        <v>3715000</v>
      </c>
      <c r="J602" s="34">
        <v>134151.01999999999</v>
      </c>
      <c r="K602" s="35">
        <v>1500000</v>
      </c>
      <c r="L602" s="138">
        <v>0</v>
      </c>
    </row>
    <row r="603" spans="1:12" s="1" customFormat="1" ht="47.1" customHeight="1">
      <c r="A603" s="160">
        <v>601</v>
      </c>
      <c r="B603" s="156" t="s">
        <v>18</v>
      </c>
      <c r="C603" s="105" t="s">
        <v>10</v>
      </c>
      <c r="D603" s="177" t="s">
        <v>984</v>
      </c>
      <c r="E603" s="145" t="s">
        <v>985</v>
      </c>
      <c r="F603" s="16" t="s">
        <v>986</v>
      </c>
      <c r="G603" s="16">
        <v>2018</v>
      </c>
      <c r="H603" s="15">
        <v>2021</v>
      </c>
      <c r="I603" s="115">
        <v>1600000</v>
      </c>
      <c r="J603" s="61">
        <v>1170014.1299999999</v>
      </c>
      <c r="K603" s="115">
        <v>852152</v>
      </c>
      <c r="L603" s="139">
        <v>0</v>
      </c>
    </row>
    <row r="604" spans="1:12" s="1" customFormat="1" ht="47.1" customHeight="1">
      <c r="A604" s="157">
        <v>602</v>
      </c>
      <c r="B604" s="156" t="s">
        <v>18</v>
      </c>
      <c r="C604" s="105" t="s">
        <v>10</v>
      </c>
      <c r="D604" s="177" t="s">
        <v>987</v>
      </c>
      <c r="E604" s="145" t="s">
        <v>988</v>
      </c>
      <c r="F604" s="16" t="s">
        <v>986</v>
      </c>
      <c r="G604" s="16">
        <v>2018</v>
      </c>
      <c r="H604" s="15">
        <v>2021</v>
      </c>
      <c r="I604" s="115">
        <v>312000</v>
      </c>
      <c r="J604" s="61">
        <v>218656.61</v>
      </c>
      <c r="K604" s="115">
        <v>312000</v>
      </c>
      <c r="L604" s="139">
        <v>0</v>
      </c>
    </row>
    <row r="605" spans="1:12" s="1" customFormat="1" ht="47.1" customHeight="1">
      <c r="A605" s="160">
        <v>603</v>
      </c>
      <c r="B605" s="156" t="s">
        <v>18</v>
      </c>
      <c r="C605" s="105" t="s">
        <v>10</v>
      </c>
      <c r="D605" s="177" t="s">
        <v>989</v>
      </c>
      <c r="E605" s="145" t="s">
        <v>20</v>
      </c>
      <c r="F605" s="16" t="s">
        <v>986</v>
      </c>
      <c r="G605" s="16">
        <v>2019</v>
      </c>
      <c r="H605" s="15">
        <v>2021</v>
      </c>
      <c r="I605" s="115">
        <v>650000</v>
      </c>
      <c r="J605" s="43">
        <v>0</v>
      </c>
      <c r="K605" s="139">
        <v>0</v>
      </c>
      <c r="L605" s="139">
        <v>0</v>
      </c>
    </row>
    <row r="606" spans="1:12" s="1" customFormat="1" ht="47.1" customHeight="1">
      <c r="A606" s="160">
        <v>604</v>
      </c>
      <c r="B606" s="156" t="s">
        <v>18</v>
      </c>
      <c r="C606" s="105" t="s">
        <v>10</v>
      </c>
      <c r="D606" s="177" t="s">
        <v>13</v>
      </c>
      <c r="E606" s="145" t="s">
        <v>992</v>
      </c>
      <c r="F606" s="16" t="s">
        <v>11</v>
      </c>
      <c r="G606" s="16">
        <v>2019</v>
      </c>
      <c r="H606" s="15">
        <v>2021</v>
      </c>
      <c r="I606" s="115">
        <v>500000</v>
      </c>
      <c r="J606" s="43">
        <v>0</v>
      </c>
      <c r="K606" s="115">
        <v>1000</v>
      </c>
      <c r="L606" s="139">
        <v>0</v>
      </c>
    </row>
    <row r="607" spans="1:12" s="1" customFormat="1" ht="47.1" customHeight="1">
      <c r="A607" s="157">
        <v>605</v>
      </c>
      <c r="B607" s="156" t="s">
        <v>18</v>
      </c>
      <c r="C607" s="105" t="s">
        <v>10</v>
      </c>
      <c r="D607" s="177" t="s">
        <v>993</v>
      </c>
      <c r="E607" s="145" t="s">
        <v>741</v>
      </c>
      <c r="F607" s="16" t="s">
        <v>986</v>
      </c>
      <c r="G607" s="16">
        <v>2019</v>
      </c>
      <c r="H607" s="15">
        <v>2021</v>
      </c>
      <c r="I607" s="115">
        <v>250000</v>
      </c>
      <c r="J607" s="43">
        <v>0</v>
      </c>
      <c r="K607" s="139">
        <v>0</v>
      </c>
      <c r="L607" s="139">
        <v>0</v>
      </c>
    </row>
    <row r="608" spans="1:12" s="1" customFormat="1" ht="47.1" customHeight="1">
      <c r="A608" s="160">
        <v>606</v>
      </c>
      <c r="B608" s="156" t="s">
        <v>18</v>
      </c>
      <c r="C608" s="105" t="s">
        <v>10</v>
      </c>
      <c r="D608" s="177" t="s">
        <v>994</v>
      </c>
      <c r="E608" s="145" t="s">
        <v>995</v>
      </c>
      <c r="F608" s="16" t="s">
        <v>986</v>
      </c>
      <c r="G608" s="16">
        <v>2019</v>
      </c>
      <c r="H608" s="15">
        <v>2021</v>
      </c>
      <c r="I608" s="115">
        <v>300000</v>
      </c>
      <c r="J608" s="43">
        <v>0</v>
      </c>
      <c r="K608" s="139">
        <v>0</v>
      </c>
      <c r="L608" s="139">
        <v>0</v>
      </c>
    </row>
    <row r="609" spans="1:12" s="6" customFormat="1" ht="47.1" customHeight="1">
      <c r="A609" s="160">
        <v>607</v>
      </c>
      <c r="B609" s="154" t="s">
        <v>293</v>
      </c>
      <c r="C609" s="105" t="s">
        <v>294</v>
      </c>
      <c r="D609" s="188" t="s">
        <v>996</v>
      </c>
      <c r="E609" s="142" t="s">
        <v>997</v>
      </c>
      <c r="F609" s="15" t="s">
        <v>998</v>
      </c>
      <c r="G609" s="15">
        <v>2012</v>
      </c>
      <c r="H609" s="15">
        <v>2021</v>
      </c>
      <c r="I609" s="40">
        <v>245774403</v>
      </c>
      <c r="J609" s="40">
        <v>191618590.08000001</v>
      </c>
      <c r="K609" s="40">
        <v>3711861</v>
      </c>
      <c r="L609" s="40"/>
    </row>
    <row r="610" spans="1:12" s="6" customFormat="1" ht="47.1" customHeight="1">
      <c r="A610" s="157">
        <v>608</v>
      </c>
      <c r="B610" s="154" t="s">
        <v>293</v>
      </c>
      <c r="C610" s="105" t="s">
        <v>294</v>
      </c>
      <c r="D610" s="176" t="s">
        <v>999</v>
      </c>
      <c r="E610" s="142" t="s">
        <v>1000</v>
      </c>
      <c r="F610" s="15" t="s">
        <v>998</v>
      </c>
      <c r="G610" s="88">
        <v>2016</v>
      </c>
      <c r="H610" s="88">
        <v>2021</v>
      </c>
      <c r="I610" s="40">
        <v>364909000</v>
      </c>
      <c r="J610" s="40">
        <v>249931054.87</v>
      </c>
      <c r="K610" s="40">
        <v>24575538</v>
      </c>
      <c r="L610" s="40"/>
    </row>
    <row r="611" spans="1:12" s="6" customFormat="1" ht="47.1" customHeight="1">
      <c r="A611" s="160">
        <v>609</v>
      </c>
      <c r="B611" s="154" t="s">
        <v>293</v>
      </c>
      <c r="C611" s="105" t="s">
        <v>294</v>
      </c>
      <c r="D611" s="176" t="s">
        <v>1001</v>
      </c>
      <c r="E611" s="142" t="s">
        <v>1002</v>
      </c>
      <c r="F611" s="15" t="s">
        <v>998</v>
      </c>
      <c r="G611" s="88">
        <v>2018</v>
      </c>
      <c r="H611" s="88">
        <v>2023</v>
      </c>
      <c r="I611" s="40">
        <v>108925000</v>
      </c>
      <c r="J611" s="40">
        <v>19161025.5</v>
      </c>
      <c r="K611" s="40">
        <v>14755052</v>
      </c>
      <c r="L611" s="40"/>
    </row>
    <row r="612" spans="1:12" s="6" customFormat="1" ht="47.1" customHeight="1">
      <c r="A612" s="160">
        <v>610</v>
      </c>
      <c r="B612" s="154" t="s">
        <v>293</v>
      </c>
      <c r="C612" s="105" t="s">
        <v>294</v>
      </c>
      <c r="D612" s="176" t="s">
        <v>1003</v>
      </c>
      <c r="E612" s="142" t="s">
        <v>1004</v>
      </c>
      <c r="F612" s="15" t="s">
        <v>89</v>
      </c>
      <c r="G612" s="88">
        <v>2017</v>
      </c>
      <c r="H612" s="88">
        <v>2020</v>
      </c>
      <c r="I612" s="40">
        <v>21293747.600000001</v>
      </c>
      <c r="J612" s="40">
        <v>16667979.57</v>
      </c>
      <c r="K612" s="40">
        <v>1626613.17</v>
      </c>
      <c r="L612" s="40"/>
    </row>
    <row r="613" spans="1:12" s="6" customFormat="1" ht="47.1" customHeight="1">
      <c r="A613" s="157">
        <v>611</v>
      </c>
      <c r="B613" s="154" t="s">
        <v>293</v>
      </c>
      <c r="C613" s="105" t="s">
        <v>294</v>
      </c>
      <c r="D613" s="176" t="s">
        <v>1005</v>
      </c>
      <c r="E613" s="142" t="s">
        <v>1006</v>
      </c>
      <c r="F613" s="15" t="s">
        <v>998</v>
      </c>
      <c r="G613" s="88">
        <v>2013</v>
      </c>
      <c r="H613" s="88">
        <v>2021</v>
      </c>
      <c r="I613" s="40">
        <v>63587879</v>
      </c>
      <c r="J613" s="40">
        <v>26879271.57</v>
      </c>
      <c r="K613" s="40">
        <v>35629564</v>
      </c>
      <c r="L613" s="40"/>
    </row>
    <row r="614" spans="1:12" s="6" customFormat="1" ht="47.1" customHeight="1">
      <c r="A614" s="160">
        <v>612</v>
      </c>
      <c r="B614" s="154" t="s">
        <v>293</v>
      </c>
      <c r="C614" s="105" t="s">
        <v>294</v>
      </c>
      <c r="D614" s="176" t="s">
        <v>1007</v>
      </c>
      <c r="E614" s="142" t="s">
        <v>1008</v>
      </c>
      <c r="F614" s="15" t="s">
        <v>1009</v>
      </c>
      <c r="G614" s="88">
        <v>2019</v>
      </c>
      <c r="H614" s="88">
        <v>2020</v>
      </c>
      <c r="I614" s="40">
        <v>41362.35</v>
      </c>
      <c r="J614" s="40">
        <v>0</v>
      </c>
      <c r="K614" s="40">
        <v>0</v>
      </c>
      <c r="L614" s="40"/>
    </row>
    <row r="615" spans="1:12" s="6" customFormat="1" ht="47.1" customHeight="1">
      <c r="A615" s="160">
        <v>613</v>
      </c>
      <c r="B615" s="154" t="s">
        <v>293</v>
      </c>
      <c r="C615" s="105" t="s">
        <v>294</v>
      </c>
      <c r="D615" s="176" t="s">
        <v>1010</v>
      </c>
      <c r="E615" s="142" t="s">
        <v>1011</v>
      </c>
      <c r="F615" s="15" t="s">
        <v>1012</v>
      </c>
      <c r="G615" s="88">
        <v>2018</v>
      </c>
      <c r="H615" s="88">
        <v>2023</v>
      </c>
      <c r="I615" s="40">
        <v>49000000</v>
      </c>
      <c r="J615" s="40">
        <v>0</v>
      </c>
      <c r="K615" s="40">
        <v>6500000</v>
      </c>
      <c r="L615" s="40"/>
    </row>
    <row r="616" spans="1:12" s="6" customFormat="1" ht="47.1" customHeight="1">
      <c r="A616" s="157">
        <v>614</v>
      </c>
      <c r="B616" s="154" t="s">
        <v>293</v>
      </c>
      <c r="C616" s="105" t="s">
        <v>294</v>
      </c>
      <c r="D616" s="176" t="s">
        <v>1013</v>
      </c>
      <c r="E616" s="142" t="s">
        <v>1014</v>
      </c>
      <c r="F616" s="15" t="s">
        <v>998</v>
      </c>
      <c r="G616" s="88">
        <v>2016</v>
      </c>
      <c r="H616" s="88">
        <v>2021</v>
      </c>
      <c r="I616" s="40">
        <v>86400000</v>
      </c>
      <c r="J616" s="40">
        <v>0</v>
      </c>
      <c r="K616" s="40">
        <v>10000000</v>
      </c>
      <c r="L616" s="40"/>
    </row>
    <row r="617" spans="1:12" s="6" customFormat="1" ht="47.1" customHeight="1">
      <c r="A617" s="160">
        <v>615</v>
      </c>
      <c r="B617" s="154" t="s">
        <v>293</v>
      </c>
      <c r="C617" s="105" t="s">
        <v>294</v>
      </c>
      <c r="D617" s="176" t="s">
        <v>1015</v>
      </c>
      <c r="E617" s="142" t="s">
        <v>1016</v>
      </c>
      <c r="F617" s="15" t="s">
        <v>998</v>
      </c>
      <c r="G617" s="88">
        <v>2018</v>
      </c>
      <c r="H617" s="88">
        <v>2022</v>
      </c>
      <c r="I617" s="40">
        <v>216770000</v>
      </c>
      <c r="J617" s="40">
        <v>0</v>
      </c>
      <c r="K617" s="40">
        <v>22677000</v>
      </c>
      <c r="L617" s="40"/>
    </row>
    <row r="618" spans="1:12" s="6" customFormat="1" ht="47.1" customHeight="1">
      <c r="A618" s="160">
        <v>616</v>
      </c>
      <c r="B618" s="154" t="s">
        <v>293</v>
      </c>
      <c r="C618" s="105" t="s">
        <v>294</v>
      </c>
      <c r="D618" s="176" t="s">
        <v>1017</v>
      </c>
      <c r="E618" s="142" t="s">
        <v>1018</v>
      </c>
      <c r="F618" s="15" t="s">
        <v>998</v>
      </c>
      <c r="G618" s="15">
        <v>2015</v>
      </c>
      <c r="H618" s="15">
        <v>2022</v>
      </c>
      <c r="I618" s="40">
        <v>202527450</v>
      </c>
      <c r="J618" s="40">
        <v>0</v>
      </c>
      <c r="K618" s="40">
        <v>27655500</v>
      </c>
      <c r="L618" s="40"/>
    </row>
    <row r="619" spans="1:12" s="6" customFormat="1" ht="47.1" customHeight="1">
      <c r="A619" s="157">
        <v>617</v>
      </c>
      <c r="B619" s="154" t="s">
        <v>293</v>
      </c>
      <c r="C619" s="105" t="s">
        <v>294</v>
      </c>
      <c r="D619" s="176" t="s">
        <v>1019</v>
      </c>
      <c r="E619" s="142" t="s">
        <v>1020</v>
      </c>
      <c r="F619" s="15" t="s">
        <v>1021</v>
      </c>
      <c r="G619" s="15">
        <v>2017</v>
      </c>
      <c r="H619" s="15">
        <v>2021</v>
      </c>
      <c r="I619" s="40">
        <v>14000000</v>
      </c>
      <c r="J619" s="40">
        <v>0</v>
      </c>
      <c r="K619" s="40">
        <v>1800000</v>
      </c>
      <c r="L619" s="40"/>
    </row>
    <row r="620" spans="1:12" s="6" customFormat="1" ht="47.1" customHeight="1">
      <c r="A620" s="160">
        <v>618</v>
      </c>
      <c r="B620" s="154" t="s">
        <v>293</v>
      </c>
      <c r="C620" s="105" t="s">
        <v>294</v>
      </c>
      <c r="D620" s="176" t="s">
        <v>1022</v>
      </c>
      <c r="E620" s="142" t="s">
        <v>1023</v>
      </c>
      <c r="F620" s="15" t="s">
        <v>998</v>
      </c>
      <c r="G620" s="15">
        <v>2015</v>
      </c>
      <c r="H620" s="15">
        <v>2023</v>
      </c>
      <c r="I620" s="40">
        <v>147353000</v>
      </c>
      <c r="J620" s="40">
        <v>0</v>
      </c>
      <c r="K620" s="40">
        <v>22530000</v>
      </c>
      <c r="L620" s="40"/>
    </row>
    <row r="621" spans="1:12" s="6" customFormat="1" ht="47.1" customHeight="1">
      <c r="A621" s="160">
        <v>619</v>
      </c>
      <c r="B621" s="154" t="s">
        <v>293</v>
      </c>
      <c r="C621" s="105" t="s">
        <v>294</v>
      </c>
      <c r="D621" s="176" t="s">
        <v>1024</v>
      </c>
      <c r="E621" s="142" t="s">
        <v>1025</v>
      </c>
      <c r="F621" s="15" t="s">
        <v>998</v>
      </c>
      <c r="G621" s="15">
        <v>2020</v>
      </c>
      <c r="H621" s="15">
        <v>2023</v>
      </c>
      <c r="I621" s="40">
        <v>160000000</v>
      </c>
      <c r="J621" s="40">
        <v>0</v>
      </c>
      <c r="K621" s="40">
        <v>25000000</v>
      </c>
      <c r="L621" s="40"/>
    </row>
    <row r="622" spans="1:12" s="12" customFormat="1" ht="47.1" customHeight="1">
      <c r="A622" s="157">
        <v>620</v>
      </c>
      <c r="B622" s="154" t="s">
        <v>293</v>
      </c>
      <c r="C622" s="105" t="s">
        <v>294</v>
      </c>
      <c r="D622" s="176" t="s">
        <v>1026</v>
      </c>
      <c r="E622" s="142" t="s">
        <v>1027</v>
      </c>
      <c r="F622" s="15" t="s">
        <v>998</v>
      </c>
      <c r="G622" s="15">
        <v>2020</v>
      </c>
      <c r="H622" s="15">
        <v>2023</v>
      </c>
      <c r="I622" s="40">
        <v>160000000</v>
      </c>
      <c r="J622" s="40">
        <v>0</v>
      </c>
      <c r="K622" s="40">
        <v>2000000</v>
      </c>
      <c r="L622" s="40"/>
    </row>
    <row r="623" spans="1:12" s="6" customFormat="1" ht="47.1" customHeight="1">
      <c r="A623" s="160">
        <v>621</v>
      </c>
      <c r="B623" s="154" t="s">
        <v>293</v>
      </c>
      <c r="C623" s="105" t="s">
        <v>294</v>
      </c>
      <c r="D623" s="176" t="s">
        <v>1028</v>
      </c>
      <c r="E623" s="142" t="s">
        <v>1029</v>
      </c>
      <c r="F623" s="15" t="s">
        <v>998</v>
      </c>
      <c r="G623" s="15">
        <v>2020</v>
      </c>
      <c r="H623" s="15">
        <v>2023</v>
      </c>
      <c r="I623" s="40">
        <v>160000000</v>
      </c>
      <c r="J623" s="40">
        <v>0</v>
      </c>
      <c r="K623" s="40">
        <v>2000000</v>
      </c>
      <c r="L623" s="40"/>
    </row>
    <row r="624" spans="1:12" s="6" customFormat="1" ht="47.1" customHeight="1">
      <c r="A624" s="160">
        <v>622</v>
      </c>
      <c r="B624" s="154" t="s">
        <v>293</v>
      </c>
      <c r="C624" s="105" t="s">
        <v>294</v>
      </c>
      <c r="D624" s="176" t="s">
        <v>1030</v>
      </c>
      <c r="E624" s="142" t="s">
        <v>1031</v>
      </c>
      <c r="F624" s="15" t="s">
        <v>998</v>
      </c>
      <c r="G624" s="15">
        <v>2020</v>
      </c>
      <c r="H624" s="15">
        <v>2023</v>
      </c>
      <c r="I624" s="40">
        <v>300000000</v>
      </c>
      <c r="J624" s="40">
        <v>0</v>
      </c>
      <c r="K624" s="40">
        <v>2000000</v>
      </c>
      <c r="L624" s="40"/>
    </row>
    <row r="625" spans="1:12" s="6" customFormat="1" ht="47.1" customHeight="1">
      <c r="A625" s="157">
        <v>623</v>
      </c>
      <c r="B625" s="154" t="s">
        <v>293</v>
      </c>
      <c r="C625" s="105" t="s">
        <v>294</v>
      </c>
      <c r="D625" s="176" t="s">
        <v>1032</v>
      </c>
      <c r="E625" s="142" t="s">
        <v>1033</v>
      </c>
      <c r="F625" s="15" t="s">
        <v>998</v>
      </c>
      <c r="G625" s="15">
        <v>2020</v>
      </c>
      <c r="H625" s="15">
        <v>2023</v>
      </c>
      <c r="I625" s="40">
        <v>93040000</v>
      </c>
      <c r="J625" s="40">
        <v>0</v>
      </c>
      <c r="K625" s="40">
        <v>2000000</v>
      </c>
      <c r="L625" s="40"/>
    </row>
    <row r="626" spans="1:12" s="6" customFormat="1" ht="47.1" customHeight="1">
      <c r="A626" s="160">
        <v>624</v>
      </c>
      <c r="B626" s="154" t="s">
        <v>293</v>
      </c>
      <c r="C626" s="105" t="s">
        <v>294</v>
      </c>
      <c r="D626" s="176" t="s">
        <v>1034</v>
      </c>
      <c r="E626" s="142" t="s">
        <v>1035</v>
      </c>
      <c r="F626" s="15" t="s">
        <v>998</v>
      </c>
      <c r="G626" s="15">
        <v>2020</v>
      </c>
      <c r="H626" s="15">
        <v>2022</v>
      </c>
      <c r="I626" s="142">
        <v>120000000</v>
      </c>
      <c r="J626" s="142">
        <v>0</v>
      </c>
      <c r="K626" s="142">
        <v>12000000</v>
      </c>
      <c r="L626" s="142"/>
    </row>
    <row r="627" spans="1:12" s="6" customFormat="1" ht="47.1" customHeight="1">
      <c r="A627" s="160">
        <v>625</v>
      </c>
      <c r="B627" s="154" t="s">
        <v>293</v>
      </c>
      <c r="C627" s="105" t="s">
        <v>294</v>
      </c>
      <c r="D627" s="176" t="s">
        <v>1036</v>
      </c>
      <c r="E627" s="142" t="s">
        <v>1037</v>
      </c>
      <c r="F627" s="15" t="s">
        <v>1021</v>
      </c>
      <c r="G627" s="15">
        <v>2020</v>
      </c>
      <c r="H627" s="15">
        <v>2022</v>
      </c>
      <c r="I627" s="40">
        <v>38000000</v>
      </c>
      <c r="J627" s="40">
        <v>0</v>
      </c>
      <c r="K627" s="40">
        <v>7600000</v>
      </c>
      <c r="L627" s="40"/>
    </row>
    <row r="628" spans="1:12" s="6" customFormat="1" ht="47.1" customHeight="1">
      <c r="A628" s="157">
        <v>626</v>
      </c>
      <c r="B628" s="154" t="s">
        <v>293</v>
      </c>
      <c r="C628" s="105" t="s">
        <v>294</v>
      </c>
      <c r="D628" s="176" t="s">
        <v>1038</v>
      </c>
      <c r="E628" s="142" t="s">
        <v>1039</v>
      </c>
      <c r="F628" s="15" t="s">
        <v>1040</v>
      </c>
      <c r="G628" s="15">
        <v>2020</v>
      </c>
      <c r="H628" s="15">
        <v>2023</v>
      </c>
      <c r="I628" s="40">
        <v>2059848000</v>
      </c>
      <c r="J628" s="40">
        <v>0</v>
      </c>
      <c r="K628" s="40">
        <v>22100000</v>
      </c>
      <c r="L628" s="40"/>
    </row>
    <row r="629" spans="1:12" s="6" customFormat="1" ht="47.1" customHeight="1">
      <c r="A629" s="160">
        <v>627</v>
      </c>
      <c r="B629" s="154" t="s">
        <v>293</v>
      </c>
      <c r="C629" s="105" t="s">
        <v>294</v>
      </c>
      <c r="D629" s="176" t="s">
        <v>1041</v>
      </c>
      <c r="E629" s="142" t="s">
        <v>1042</v>
      </c>
      <c r="F629" s="15" t="s">
        <v>1043</v>
      </c>
      <c r="G629" s="15">
        <v>2018</v>
      </c>
      <c r="H629" s="15">
        <v>2022</v>
      </c>
      <c r="I629" s="40">
        <v>5000000</v>
      </c>
      <c r="J629" s="40">
        <v>0</v>
      </c>
      <c r="K629" s="40">
        <v>2000</v>
      </c>
      <c r="L629" s="40"/>
    </row>
    <row r="630" spans="1:12" s="6" customFormat="1" ht="47.1" customHeight="1">
      <c r="A630" s="160">
        <v>628</v>
      </c>
      <c r="B630" s="154" t="s">
        <v>293</v>
      </c>
      <c r="C630" s="105" t="s">
        <v>294</v>
      </c>
      <c r="D630" s="176" t="s">
        <v>1044</v>
      </c>
      <c r="E630" s="142" t="s">
        <v>1045</v>
      </c>
      <c r="F630" s="15" t="s">
        <v>1043</v>
      </c>
      <c r="G630" s="15">
        <v>2017</v>
      </c>
      <c r="H630" s="15">
        <v>2021</v>
      </c>
      <c r="I630" s="40">
        <v>10000000</v>
      </c>
      <c r="J630" s="40">
        <v>0</v>
      </c>
      <c r="K630" s="40">
        <v>200000</v>
      </c>
      <c r="L630" s="40"/>
    </row>
    <row r="631" spans="1:12" s="6" customFormat="1" ht="47.1" customHeight="1">
      <c r="A631" s="157">
        <v>629</v>
      </c>
      <c r="B631" s="154" t="s">
        <v>293</v>
      </c>
      <c r="C631" s="105" t="s">
        <v>294</v>
      </c>
      <c r="D631" s="176" t="s">
        <v>1046</v>
      </c>
      <c r="E631" s="142" t="s">
        <v>1047</v>
      </c>
      <c r="F631" s="15" t="s">
        <v>1043</v>
      </c>
      <c r="G631" s="15">
        <v>2017</v>
      </c>
      <c r="H631" s="15">
        <v>2021</v>
      </c>
      <c r="I631" s="40">
        <v>10000000</v>
      </c>
      <c r="J631" s="40">
        <v>0</v>
      </c>
      <c r="K631" s="40">
        <v>200000</v>
      </c>
      <c r="L631" s="40"/>
    </row>
    <row r="632" spans="1:12" s="6" customFormat="1" ht="47.1" customHeight="1">
      <c r="A632" s="160">
        <v>630</v>
      </c>
      <c r="B632" s="154" t="s">
        <v>293</v>
      </c>
      <c r="C632" s="105" t="s">
        <v>294</v>
      </c>
      <c r="D632" s="176" t="s">
        <v>1048</v>
      </c>
      <c r="E632" s="142" t="s">
        <v>1049</v>
      </c>
      <c r="F632" s="15" t="s">
        <v>1043</v>
      </c>
      <c r="G632" s="15">
        <v>2017</v>
      </c>
      <c r="H632" s="15">
        <v>2021</v>
      </c>
      <c r="I632" s="40">
        <v>10000000</v>
      </c>
      <c r="J632" s="40">
        <v>0</v>
      </c>
      <c r="K632" s="40">
        <v>200000</v>
      </c>
      <c r="L632" s="40"/>
    </row>
    <row r="633" spans="1:12" s="6" customFormat="1" ht="47.1" customHeight="1">
      <c r="A633" s="160">
        <v>631</v>
      </c>
      <c r="B633" s="154" t="s">
        <v>293</v>
      </c>
      <c r="C633" s="105" t="s">
        <v>294</v>
      </c>
      <c r="D633" s="176" t="s">
        <v>1050</v>
      </c>
      <c r="E633" s="142" t="s">
        <v>1051</v>
      </c>
      <c r="F633" s="15" t="s">
        <v>1043</v>
      </c>
      <c r="G633" s="15">
        <v>2017</v>
      </c>
      <c r="H633" s="15">
        <v>2021</v>
      </c>
      <c r="I633" s="40">
        <v>10000000</v>
      </c>
      <c r="J633" s="40">
        <v>0</v>
      </c>
      <c r="K633" s="40">
        <v>2000</v>
      </c>
      <c r="L633" s="40"/>
    </row>
    <row r="634" spans="1:12" s="6" customFormat="1" ht="47.1" customHeight="1">
      <c r="A634" s="157">
        <v>632</v>
      </c>
      <c r="B634" s="154" t="s">
        <v>293</v>
      </c>
      <c r="C634" s="105" t="s">
        <v>294</v>
      </c>
      <c r="D634" s="176" t="s">
        <v>1052</v>
      </c>
      <c r="E634" s="142" t="s">
        <v>1053</v>
      </c>
      <c r="F634" s="15" t="s">
        <v>1043</v>
      </c>
      <c r="G634" s="15">
        <v>2017</v>
      </c>
      <c r="H634" s="15">
        <v>2021</v>
      </c>
      <c r="I634" s="40">
        <v>10000000</v>
      </c>
      <c r="J634" s="40">
        <v>0</v>
      </c>
      <c r="K634" s="40">
        <v>2000</v>
      </c>
      <c r="L634" s="40"/>
    </row>
    <row r="635" spans="1:12" s="6" customFormat="1" ht="47.1" customHeight="1">
      <c r="A635" s="160">
        <v>633</v>
      </c>
      <c r="B635" s="154" t="s">
        <v>293</v>
      </c>
      <c r="C635" s="105" t="s">
        <v>294</v>
      </c>
      <c r="D635" s="176" t="s">
        <v>1054</v>
      </c>
      <c r="E635" s="142" t="s">
        <v>1055</v>
      </c>
      <c r="F635" s="15" t="s">
        <v>1043</v>
      </c>
      <c r="G635" s="15">
        <v>2018</v>
      </c>
      <c r="H635" s="15">
        <v>2021</v>
      </c>
      <c r="I635" s="40">
        <v>10000000</v>
      </c>
      <c r="J635" s="40">
        <v>0</v>
      </c>
      <c r="K635" s="40">
        <v>2000</v>
      </c>
      <c r="L635" s="40"/>
    </row>
    <row r="636" spans="1:12" s="6" customFormat="1" ht="47.1" customHeight="1">
      <c r="A636" s="160">
        <v>634</v>
      </c>
      <c r="B636" s="154" t="s">
        <v>293</v>
      </c>
      <c r="C636" s="105" t="s">
        <v>294</v>
      </c>
      <c r="D636" s="176" t="s">
        <v>1056</v>
      </c>
      <c r="E636" s="142" t="s">
        <v>1057</v>
      </c>
      <c r="F636" s="15" t="s">
        <v>1043</v>
      </c>
      <c r="G636" s="15">
        <v>2018</v>
      </c>
      <c r="H636" s="15">
        <v>2021</v>
      </c>
      <c r="I636" s="40">
        <v>10000000</v>
      </c>
      <c r="J636" s="40">
        <v>0</v>
      </c>
      <c r="K636" s="40">
        <v>2000</v>
      </c>
      <c r="L636" s="40"/>
    </row>
    <row r="637" spans="1:12" s="6" customFormat="1" ht="47.1" customHeight="1">
      <c r="A637" s="157">
        <v>635</v>
      </c>
      <c r="B637" s="154" t="s">
        <v>293</v>
      </c>
      <c r="C637" s="105" t="s">
        <v>294</v>
      </c>
      <c r="D637" s="176" t="s">
        <v>1058</v>
      </c>
      <c r="E637" s="142" t="s">
        <v>1059</v>
      </c>
      <c r="F637" s="15" t="s">
        <v>1060</v>
      </c>
      <c r="G637" s="15">
        <v>2017</v>
      </c>
      <c r="H637" s="15">
        <v>2021</v>
      </c>
      <c r="I637" s="40">
        <v>250000</v>
      </c>
      <c r="J637" s="40">
        <v>0</v>
      </c>
      <c r="K637" s="40">
        <v>250000</v>
      </c>
      <c r="L637" s="40"/>
    </row>
    <row r="638" spans="1:12" s="6" customFormat="1" ht="47.1" customHeight="1">
      <c r="A638" s="160">
        <v>636</v>
      </c>
      <c r="B638" s="154" t="s">
        <v>293</v>
      </c>
      <c r="C638" s="105" t="s">
        <v>294</v>
      </c>
      <c r="D638" s="176" t="s">
        <v>1061</v>
      </c>
      <c r="E638" s="142" t="s">
        <v>1062</v>
      </c>
      <c r="F638" s="15" t="s">
        <v>1009</v>
      </c>
      <c r="G638" s="15">
        <v>2017</v>
      </c>
      <c r="H638" s="15">
        <v>2021</v>
      </c>
      <c r="I638" s="40">
        <v>1000000</v>
      </c>
      <c r="J638" s="40">
        <v>0</v>
      </c>
      <c r="K638" s="40">
        <v>250000</v>
      </c>
      <c r="L638" s="40"/>
    </row>
    <row r="639" spans="1:12" s="6" customFormat="1" ht="47.1" customHeight="1">
      <c r="A639" s="160">
        <v>637</v>
      </c>
      <c r="B639" s="154" t="s">
        <v>293</v>
      </c>
      <c r="C639" s="105" t="s">
        <v>294</v>
      </c>
      <c r="D639" s="176" t="s">
        <v>1063</v>
      </c>
      <c r="E639" s="142" t="s">
        <v>1064</v>
      </c>
      <c r="F639" s="15" t="s">
        <v>1043</v>
      </c>
      <c r="G639" s="15">
        <v>2017</v>
      </c>
      <c r="H639" s="15">
        <v>2021</v>
      </c>
      <c r="I639" s="40">
        <v>5000000</v>
      </c>
      <c r="J639" s="40">
        <v>0</v>
      </c>
      <c r="K639" s="40">
        <v>250000</v>
      </c>
      <c r="L639" s="40"/>
    </row>
    <row r="640" spans="1:12" s="6" customFormat="1" ht="47.1" customHeight="1">
      <c r="A640" s="157">
        <v>638</v>
      </c>
      <c r="B640" s="154" t="s">
        <v>293</v>
      </c>
      <c r="C640" s="105" t="s">
        <v>294</v>
      </c>
      <c r="D640" s="189" t="s">
        <v>1065</v>
      </c>
      <c r="E640" s="142" t="s">
        <v>1066</v>
      </c>
      <c r="F640" s="15" t="s">
        <v>1043</v>
      </c>
      <c r="G640" s="15">
        <v>2016</v>
      </c>
      <c r="H640" s="15">
        <v>2021</v>
      </c>
      <c r="I640" s="40">
        <v>2000000</v>
      </c>
      <c r="J640" s="40">
        <v>0</v>
      </c>
      <c r="K640" s="40">
        <v>250000</v>
      </c>
      <c r="L640" s="40"/>
    </row>
    <row r="641" spans="1:12" s="6" customFormat="1" ht="47.1" customHeight="1">
      <c r="A641" s="160">
        <v>639</v>
      </c>
      <c r="B641" s="154" t="s">
        <v>293</v>
      </c>
      <c r="C641" s="105" t="s">
        <v>294</v>
      </c>
      <c r="D641" s="176" t="s">
        <v>1067</v>
      </c>
      <c r="E641" s="142" t="s">
        <v>1068</v>
      </c>
      <c r="F641" s="15" t="s">
        <v>1043</v>
      </c>
      <c r="G641" s="15">
        <v>2017</v>
      </c>
      <c r="H641" s="15">
        <v>2021</v>
      </c>
      <c r="I641" s="40">
        <v>5000000</v>
      </c>
      <c r="J641" s="40">
        <v>0</v>
      </c>
      <c r="K641" s="40">
        <v>250000</v>
      </c>
      <c r="L641" s="40"/>
    </row>
    <row r="642" spans="1:12" s="6" customFormat="1" ht="47.1" customHeight="1">
      <c r="A642" s="160">
        <v>640</v>
      </c>
      <c r="B642" s="154" t="s">
        <v>293</v>
      </c>
      <c r="C642" s="105" t="s">
        <v>294</v>
      </c>
      <c r="D642" s="176" t="s">
        <v>1069</v>
      </c>
      <c r="E642" s="142" t="s">
        <v>1070</v>
      </c>
      <c r="F642" s="15" t="s">
        <v>1043</v>
      </c>
      <c r="G642" s="15">
        <v>2017</v>
      </c>
      <c r="H642" s="15">
        <v>2021</v>
      </c>
      <c r="I642" s="40">
        <v>3000000</v>
      </c>
      <c r="J642" s="40">
        <v>0</v>
      </c>
      <c r="K642" s="40">
        <v>250000</v>
      </c>
      <c r="L642" s="40"/>
    </row>
    <row r="643" spans="1:12" s="6" customFormat="1" ht="47.1" customHeight="1">
      <c r="A643" s="157">
        <v>641</v>
      </c>
      <c r="B643" s="154" t="s">
        <v>293</v>
      </c>
      <c r="C643" s="105" t="s">
        <v>294</v>
      </c>
      <c r="D643" s="176" t="s">
        <v>1071</v>
      </c>
      <c r="E643" s="142" t="s">
        <v>1072</v>
      </c>
      <c r="F643" s="15" t="s">
        <v>1043</v>
      </c>
      <c r="G643" s="15">
        <v>2017</v>
      </c>
      <c r="H643" s="15">
        <v>2021</v>
      </c>
      <c r="I643" s="40">
        <v>5000000</v>
      </c>
      <c r="J643" s="40">
        <v>0</v>
      </c>
      <c r="K643" s="40">
        <v>250000</v>
      </c>
      <c r="L643" s="40"/>
    </row>
    <row r="644" spans="1:12" s="6" customFormat="1" ht="47.1" customHeight="1">
      <c r="A644" s="160">
        <v>642</v>
      </c>
      <c r="B644" s="154" t="s">
        <v>293</v>
      </c>
      <c r="C644" s="105" t="s">
        <v>294</v>
      </c>
      <c r="D644" s="176" t="s">
        <v>1073</v>
      </c>
      <c r="E644" s="142" t="s">
        <v>1074</v>
      </c>
      <c r="F644" s="15" t="s">
        <v>1043</v>
      </c>
      <c r="G644" s="15">
        <v>2017</v>
      </c>
      <c r="H644" s="15">
        <v>2021</v>
      </c>
      <c r="I644" s="40">
        <v>5000000</v>
      </c>
      <c r="J644" s="40">
        <v>0</v>
      </c>
      <c r="K644" s="40">
        <v>2000</v>
      </c>
      <c r="L644" s="40"/>
    </row>
    <row r="645" spans="1:12" s="6" customFormat="1" ht="47.1" customHeight="1">
      <c r="A645" s="160">
        <v>643</v>
      </c>
      <c r="B645" s="154" t="s">
        <v>293</v>
      </c>
      <c r="C645" s="105" t="s">
        <v>294</v>
      </c>
      <c r="D645" s="176" t="s">
        <v>1075</v>
      </c>
      <c r="E645" s="142" t="s">
        <v>62</v>
      </c>
      <c r="F645" s="15" t="s">
        <v>1076</v>
      </c>
      <c r="G645" s="15">
        <v>2016</v>
      </c>
      <c r="H645" s="15">
        <v>2023</v>
      </c>
      <c r="I645" s="40">
        <v>9500000</v>
      </c>
      <c r="J645" s="40">
        <v>0</v>
      </c>
      <c r="K645" s="40">
        <v>2000</v>
      </c>
      <c r="L645" s="40"/>
    </row>
    <row r="646" spans="1:12" s="6" customFormat="1" ht="47.1" customHeight="1">
      <c r="A646" s="157">
        <v>644</v>
      </c>
      <c r="B646" s="154" t="s">
        <v>293</v>
      </c>
      <c r="C646" s="105" t="s">
        <v>294</v>
      </c>
      <c r="D646" s="176" t="s">
        <v>1077</v>
      </c>
      <c r="E646" s="142" t="s">
        <v>150</v>
      </c>
      <c r="F646" s="15" t="s">
        <v>1076</v>
      </c>
      <c r="G646" s="15">
        <v>2016</v>
      </c>
      <c r="H646" s="15">
        <v>2023</v>
      </c>
      <c r="I646" s="40">
        <v>6500000</v>
      </c>
      <c r="J646" s="40">
        <v>0</v>
      </c>
      <c r="K646" s="40">
        <v>2000</v>
      </c>
      <c r="L646" s="40"/>
    </row>
    <row r="647" spans="1:12" s="6" customFormat="1" ht="47.1" customHeight="1">
      <c r="A647" s="160">
        <v>645</v>
      </c>
      <c r="B647" s="154" t="s">
        <v>293</v>
      </c>
      <c r="C647" s="105" t="s">
        <v>294</v>
      </c>
      <c r="D647" s="176" t="s">
        <v>1078</v>
      </c>
      <c r="E647" s="142" t="s">
        <v>86</v>
      </c>
      <c r="F647" s="15" t="s">
        <v>1076</v>
      </c>
      <c r="G647" s="15">
        <v>2016</v>
      </c>
      <c r="H647" s="15">
        <v>2023</v>
      </c>
      <c r="I647" s="40">
        <v>6500000</v>
      </c>
      <c r="J647" s="40">
        <v>0</v>
      </c>
      <c r="K647" s="40">
        <v>2000</v>
      </c>
      <c r="L647" s="40"/>
    </row>
    <row r="648" spans="1:12" s="6" customFormat="1" ht="47.1" customHeight="1">
      <c r="A648" s="160">
        <v>646</v>
      </c>
      <c r="B648" s="154" t="s">
        <v>293</v>
      </c>
      <c r="C648" s="105" t="s">
        <v>294</v>
      </c>
      <c r="D648" s="176" t="s">
        <v>1079</v>
      </c>
      <c r="E648" s="142" t="s">
        <v>62</v>
      </c>
      <c r="F648" s="15" t="s">
        <v>1076</v>
      </c>
      <c r="G648" s="15">
        <v>2016</v>
      </c>
      <c r="H648" s="15">
        <v>2023</v>
      </c>
      <c r="I648" s="40">
        <v>3500000</v>
      </c>
      <c r="J648" s="40">
        <v>0</v>
      </c>
      <c r="K648" s="40">
        <v>2000</v>
      </c>
      <c r="L648" s="40"/>
    </row>
    <row r="649" spans="1:12" s="6" customFormat="1" ht="47.1" customHeight="1">
      <c r="A649" s="157">
        <v>647</v>
      </c>
      <c r="B649" s="154" t="s">
        <v>293</v>
      </c>
      <c r="C649" s="105" t="s">
        <v>294</v>
      </c>
      <c r="D649" s="176" t="s">
        <v>1080</v>
      </c>
      <c r="E649" s="142" t="s">
        <v>1081</v>
      </c>
      <c r="F649" s="15" t="s">
        <v>1043</v>
      </c>
      <c r="G649" s="15">
        <v>2018</v>
      </c>
      <c r="H649" s="15">
        <v>2021</v>
      </c>
      <c r="I649" s="40">
        <v>5000000</v>
      </c>
      <c r="J649" s="40">
        <v>0</v>
      </c>
      <c r="K649" s="40">
        <v>2000</v>
      </c>
      <c r="L649" s="40"/>
    </row>
    <row r="650" spans="1:12" s="6" customFormat="1" ht="47.1" customHeight="1">
      <c r="A650" s="160">
        <v>648</v>
      </c>
      <c r="B650" s="154" t="s">
        <v>293</v>
      </c>
      <c r="C650" s="105" t="s">
        <v>294</v>
      </c>
      <c r="D650" s="176" t="s">
        <v>1082</v>
      </c>
      <c r="E650" s="142" t="s">
        <v>1083</v>
      </c>
      <c r="F650" s="15" t="s">
        <v>1043</v>
      </c>
      <c r="G650" s="15">
        <v>2018</v>
      </c>
      <c r="H650" s="15">
        <v>2022</v>
      </c>
      <c r="I650" s="40">
        <v>5000000</v>
      </c>
      <c r="J650" s="40">
        <v>0</v>
      </c>
      <c r="K650" s="40">
        <v>2000</v>
      </c>
      <c r="L650" s="40"/>
    </row>
    <row r="651" spans="1:12" s="6" customFormat="1" ht="47.1" customHeight="1">
      <c r="A651" s="160">
        <v>649</v>
      </c>
      <c r="B651" s="154" t="s">
        <v>293</v>
      </c>
      <c r="C651" s="105" t="s">
        <v>294</v>
      </c>
      <c r="D651" s="176" t="s">
        <v>1084</v>
      </c>
      <c r="E651" s="142" t="s">
        <v>1085</v>
      </c>
      <c r="F651" s="15" t="s">
        <v>1043</v>
      </c>
      <c r="G651" s="15">
        <v>2018</v>
      </c>
      <c r="H651" s="15">
        <v>2022</v>
      </c>
      <c r="I651" s="40">
        <v>5000000</v>
      </c>
      <c r="J651" s="40">
        <v>0</v>
      </c>
      <c r="K651" s="40">
        <v>2000</v>
      </c>
      <c r="L651" s="40"/>
    </row>
    <row r="652" spans="1:12" s="6" customFormat="1" ht="47.1" customHeight="1">
      <c r="A652" s="157">
        <v>650</v>
      </c>
      <c r="B652" s="154" t="s">
        <v>293</v>
      </c>
      <c r="C652" s="105" t="s">
        <v>294</v>
      </c>
      <c r="D652" s="176" t="s">
        <v>1086</v>
      </c>
      <c r="E652" s="142" t="s">
        <v>1087</v>
      </c>
      <c r="F652" s="15" t="s">
        <v>1043</v>
      </c>
      <c r="G652" s="15">
        <v>2018</v>
      </c>
      <c r="H652" s="15">
        <v>2022</v>
      </c>
      <c r="I652" s="40">
        <v>5000000</v>
      </c>
      <c r="J652" s="40">
        <v>0</v>
      </c>
      <c r="K652" s="40">
        <v>2000</v>
      </c>
      <c r="L652" s="40"/>
    </row>
    <row r="653" spans="1:12" s="6" customFormat="1" ht="47.1" customHeight="1">
      <c r="A653" s="160">
        <v>651</v>
      </c>
      <c r="B653" s="154" t="s">
        <v>293</v>
      </c>
      <c r="C653" s="105" t="s">
        <v>294</v>
      </c>
      <c r="D653" s="176" t="s">
        <v>1088</v>
      </c>
      <c r="E653" s="142" t="s">
        <v>1089</v>
      </c>
      <c r="F653" s="15" t="s">
        <v>1009</v>
      </c>
      <c r="G653" s="15">
        <v>2018</v>
      </c>
      <c r="H653" s="15">
        <v>2022</v>
      </c>
      <c r="I653" s="40">
        <v>2000000</v>
      </c>
      <c r="J653" s="40">
        <v>0</v>
      </c>
      <c r="K653" s="40">
        <v>2000</v>
      </c>
      <c r="L653" s="40"/>
    </row>
    <row r="654" spans="1:12" s="6" customFormat="1" ht="47.1" customHeight="1">
      <c r="A654" s="160">
        <v>652</v>
      </c>
      <c r="B654" s="154" t="s">
        <v>293</v>
      </c>
      <c r="C654" s="105" t="s">
        <v>294</v>
      </c>
      <c r="D654" s="176" t="s">
        <v>1090</v>
      </c>
      <c r="E654" s="142" t="s">
        <v>1091</v>
      </c>
      <c r="F654" s="15" t="s">
        <v>1043</v>
      </c>
      <c r="G654" s="15">
        <v>2018</v>
      </c>
      <c r="H654" s="15">
        <v>2022</v>
      </c>
      <c r="I654" s="40">
        <v>5000000</v>
      </c>
      <c r="J654" s="40">
        <v>0</v>
      </c>
      <c r="K654" s="40">
        <v>2000</v>
      </c>
      <c r="L654" s="40"/>
    </row>
    <row r="655" spans="1:12" s="6" customFormat="1" ht="47.1" customHeight="1">
      <c r="A655" s="157">
        <v>653</v>
      </c>
      <c r="B655" s="154" t="s">
        <v>293</v>
      </c>
      <c r="C655" s="105" t="s">
        <v>294</v>
      </c>
      <c r="D655" s="176" t="s">
        <v>1092</v>
      </c>
      <c r="E655" s="142" t="s">
        <v>1093</v>
      </c>
      <c r="F655" s="15" t="s">
        <v>1043</v>
      </c>
      <c r="G655" s="15">
        <v>2018</v>
      </c>
      <c r="H655" s="15">
        <v>2022</v>
      </c>
      <c r="I655" s="40">
        <v>5000000</v>
      </c>
      <c r="J655" s="40">
        <v>0</v>
      </c>
      <c r="K655" s="40">
        <v>2000</v>
      </c>
      <c r="L655" s="40"/>
    </row>
    <row r="656" spans="1:12" s="6" customFormat="1" ht="47.1" customHeight="1">
      <c r="A656" s="160">
        <v>654</v>
      </c>
      <c r="B656" s="154" t="s">
        <v>293</v>
      </c>
      <c r="C656" s="105" t="s">
        <v>294</v>
      </c>
      <c r="D656" s="176" t="s">
        <v>1094</v>
      </c>
      <c r="E656" s="142" t="s">
        <v>1095</v>
      </c>
      <c r="F656" s="15" t="s">
        <v>1043</v>
      </c>
      <c r="G656" s="15">
        <v>2018</v>
      </c>
      <c r="H656" s="15">
        <v>2022</v>
      </c>
      <c r="I656" s="40">
        <v>5000000</v>
      </c>
      <c r="J656" s="40">
        <v>0</v>
      </c>
      <c r="K656" s="40">
        <v>2000</v>
      </c>
      <c r="L656" s="40"/>
    </row>
    <row r="657" spans="1:12" s="6" customFormat="1" ht="47.1" customHeight="1">
      <c r="A657" s="160">
        <v>655</v>
      </c>
      <c r="B657" s="154" t="s">
        <v>293</v>
      </c>
      <c r="C657" s="105" t="s">
        <v>294</v>
      </c>
      <c r="D657" s="176" t="s">
        <v>1096</v>
      </c>
      <c r="E657" s="142" t="s">
        <v>1097</v>
      </c>
      <c r="F657" s="15" t="s">
        <v>1043</v>
      </c>
      <c r="G657" s="15">
        <v>2018</v>
      </c>
      <c r="H657" s="15">
        <v>2022</v>
      </c>
      <c r="I657" s="40">
        <v>5000000</v>
      </c>
      <c r="J657" s="40">
        <v>0</v>
      </c>
      <c r="K657" s="40">
        <v>2000</v>
      </c>
      <c r="L657" s="40"/>
    </row>
    <row r="658" spans="1:12" s="6" customFormat="1" ht="47.1" customHeight="1">
      <c r="A658" s="157">
        <v>656</v>
      </c>
      <c r="B658" s="154" t="s">
        <v>293</v>
      </c>
      <c r="C658" s="105" t="s">
        <v>294</v>
      </c>
      <c r="D658" s="176" t="s">
        <v>1098</v>
      </c>
      <c r="E658" s="142" t="s">
        <v>1099</v>
      </c>
      <c r="F658" s="15" t="s">
        <v>1043</v>
      </c>
      <c r="G658" s="15">
        <v>2018</v>
      </c>
      <c r="H658" s="15">
        <v>2022</v>
      </c>
      <c r="I658" s="40">
        <v>5000000</v>
      </c>
      <c r="J658" s="40">
        <v>0</v>
      </c>
      <c r="K658" s="40">
        <v>2000</v>
      </c>
      <c r="L658" s="40"/>
    </row>
    <row r="659" spans="1:12" s="6" customFormat="1" ht="47.1" customHeight="1">
      <c r="A659" s="160">
        <v>657</v>
      </c>
      <c r="B659" s="154" t="s">
        <v>293</v>
      </c>
      <c r="C659" s="105" t="s">
        <v>294</v>
      </c>
      <c r="D659" s="176" t="s">
        <v>1100</v>
      </c>
      <c r="E659" s="142" t="s">
        <v>1101</v>
      </c>
      <c r="F659" s="15" t="s">
        <v>1009</v>
      </c>
      <c r="G659" s="15">
        <v>2018</v>
      </c>
      <c r="H659" s="15">
        <v>2022</v>
      </c>
      <c r="I659" s="40">
        <v>5000000</v>
      </c>
      <c r="J659" s="40">
        <v>0</v>
      </c>
      <c r="K659" s="40">
        <v>2000</v>
      </c>
      <c r="L659" s="40"/>
    </row>
    <row r="660" spans="1:12" s="6" customFormat="1" ht="47.1" customHeight="1">
      <c r="A660" s="160">
        <v>658</v>
      </c>
      <c r="B660" s="154" t="s">
        <v>293</v>
      </c>
      <c r="C660" s="105" t="s">
        <v>294</v>
      </c>
      <c r="D660" s="176" t="s">
        <v>1102</v>
      </c>
      <c r="E660" s="142" t="s">
        <v>1103</v>
      </c>
      <c r="F660" s="15" t="s">
        <v>1009</v>
      </c>
      <c r="G660" s="15">
        <v>2018</v>
      </c>
      <c r="H660" s="15">
        <v>2022</v>
      </c>
      <c r="I660" s="40">
        <v>5000000</v>
      </c>
      <c r="J660" s="40">
        <v>0</v>
      </c>
      <c r="K660" s="40">
        <v>2000</v>
      </c>
      <c r="L660" s="40"/>
    </row>
    <row r="661" spans="1:12" s="6" customFormat="1" ht="47.1" customHeight="1">
      <c r="A661" s="157">
        <v>659</v>
      </c>
      <c r="B661" s="154" t="s">
        <v>293</v>
      </c>
      <c r="C661" s="105" t="s">
        <v>294</v>
      </c>
      <c r="D661" s="176" t="s">
        <v>1104</v>
      </c>
      <c r="E661" s="142" t="s">
        <v>1105</v>
      </c>
      <c r="F661" s="15" t="s">
        <v>1043</v>
      </c>
      <c r="G661" s="15">
        <v>2018</v>
      </c>
      <c r="H661" s="15">
        <v>2022</v>
      </c>
      <c r="I661" s="40">
        <v>5000000</v>
      </c>
      <c r="J661" s="40">
        <v>0</v>
      </c>
      <c r="K661" s="40">
        <v>2000</v>
      </c>
      <c r="L661" s="40"/>
    </row>
    <row r="662" spans="1:12" s="6" customFormat="1" ht="47.1" customHeight="1">
      <c r="A662" s="160">
        <v>660</v>
      </c>
      <c r="B662" s="154" t="s">
        <v>293</v>
      </c>
      <c r="C662" s="105" t="s">
        <v>294</v>
      </c>
      <c r="D662" s="189" t="s">
        <v>1106</v>
      </c>
      <c r="E662" s="209" t="s">
        <v>1107</v>
      </c>
      <c r="F662" s="15" t="s">
        <v>1009</v>
      </c>
      <c r="G662" s="15">
        <v>2018</v>
      </c>
      <c r="H662" s="89">
        <v>2022</v>
      </c>
      <c r="I662" s="40">
        <v>2000000</v>
      </c>
      <c r="J662" s="40">
        <v>0</v>
      </c>
      <c r="K662" s="40">
        <v>2000</v>
      </c>
      <c r="L662" s="40"/>
    </row>
    <row r="663" spans="1:12" s="6" customFormat="1" ht="47.1" customHeight="1">
      <c r="A663" s="160">
        <v>661</v>
      </c>
      <c r="B663" s="154" t="s">
        <v>293</v>
      </c>
      <c r="C663" s="105" t="s">
        <v>294</v>
      </c>
      <c r="D663" s="189" t="s">
        <v>1108</v>
      </c>
      <c r="E663" s="209" t="s">
        <v>1109</v>
      </c>
      <c r="F663" s="15" t="s">
        <v>1009</v>
      </c>
      <c r="G663" s="15">
        <v>2018</v>
      </c>
      <c r="H663" s="89">
        <v>2022</v>
      </c>
      <c r="I663" s="40">
        <v>2000000</v>
      </c>
      <c r="J663" s="40">
        <v>0</v>
      </c>
      <c r="K663" s="40">
        <v>2000</v>
      </c>
      <c r="L663" s="40"/>
    </row>
    <row r="664" spans="1:12" s="6" customFormat="1" ht="47.1" customHeight="1">
      <c r="A664" s="157">
        <v>662</v>
      </c>
      <c r="B664" s="154" t="s">
        <v>293</v>
      </c>
      <c r="C664" s="105" t="s">
        <v>294</v>
      </c>
      <c r="D664" s="189" t="s">
        <v>1110</v>
      </c>
      <c r="E664" s="209" t="s">
        <v>1111</v>
      </c>
      <c r="F664" s="15" t="s">
        <v>1009</v>
      </c>
      <c r="G664" s="15">
        <v>2018</v>
      </c>
      <c r="H664" s="89">
        <v>2022</v>
      </c>
      <c r="I664" s="40">
        <v>2000000</v>
      </c>
      <c r="J664" s="40">
        <v>0</v>
      </c>
      <c r="K664" s="40">
        <v>2000</v>
      </c>
      <c r="L664" s="40"/>
    </row>
    <row r="665" spans="1:12" s="6" customFormat="1" ht="47.1" customHeight="1">
      <c r="A665" s="160">
        <v>663</v>
      </c>
      <c r="B665" s="154" t="s">
        <v>293</v>
      </c>
      <c r="C665" s="105" t="s">
        <v>294</v>
      </c>
      <c r="D665" s="189" t="s">
        <v>1112</v>
      </c>
      <c r="E665" s="209" t="s">
        <v>1113</v>
      </c>
      <c r="F665" s="15" t="s">
        <v>1009</v>
      </c>
      <c r="G665" s="15">
        <v>2019</v>
      </c>
      <c r="H665" s="89">
        <v>2022</v>
      </c>
      <c r="I665" s="40">
        <v>2000000</v>
      </c>
      <c r="J665" s="40">
        <v>0</v>
      </c>
      <c r="K665" s="40">
        <v>2000</v>
      </c>
      <c r="L665" s="40"/>
    </row>
    <row r="666" spans="1:12" s="6" customFormat="1" ht="47.1" customHeight="1">
      <c r="A666" s="160">
        <v>664</v>
      </c>
      <c r="B666" s="154" t="s">
        <v>293</v>
      </c>
      <c r="C666" s="105" t="s">
        <v>294</v>
      </c>
      <c r="D666" s="189" t="s">
        <v>1114</v>
      </c>
      <c r="E666" s="209" t="s">
        <v>1115</v>
      </c>
      <c r="F666" s="15" t="s">
        <v>1009</v>
      </c>
      <c r="G666" s="15">
        <v>2019</v>
      </c>
      <c r="H666" s="89">
        <v>2022</v>
      </c>
      <c r="I666" s="40">
        <v>2000000</v>
      </c>
      <c r="J666" s="40">
        <v>0</v>
      </c>
      <c r="K666" s="40">
        <v>2000</v>
      </c>
      <c r="L666" s="40"/>
    </row>
    <row r="667" spans="1:12" s="6" customFormat="1" ht="47.1" customHeight="1">
      <c r="A667" s="157">
        <v>665</v>
      </c>
      <c r="B667" s="154" t="s">
        <v>293</v>
      </c>
      <c r="C667" s="105" t="s">
        <v>294</v>
      </c>
      <c r="D667" s="189" t="s">
        <v>1116</v>
      </c>
      <c r="E667" s="209" t="s">
        <v>1117</v>
      </c>
      <c r="F667" s="15" t="s">
        <v>1009</v>
      </c>
      <c r="G667" s="15">
        <v>2019</v>
      </c>
      <c r="H667" s="89">
        <v>2022</v>
      </c>
      <c r="I667" s="40">
        <v>2000000</v>
      </c>
      <c r="J667" s="40">
        <v>0</v>
      </c>
      <c r="K667" s="40">
        <v>2000</v>
      </c>
      <c r="L667" s="40"/>
    </row>
    <row r="668" spans="1:12" s="6" customFormat="1" ht="47.1" customHeight="1">
      <c r="A668" s="160">
        <v>666</v>
      </c>
      <c r="B668" s="154" t="s">
        <v>293</v>
      </c>
      <c r="C668" s="105" t="s">
        <v>294</v>
      </c>
      <c r="D668" s="189" t="s">
        <v>1118</v>
      </c>
      <c r="E668" s="209" t="s">
        <v>1119</v>
      </c>
      <c r="F668" s="15" t="s">
        <v>1009</v>
      </c>
      <c r="G668" s="15">
        <v>2020</v>
      </c>
      <c r="H668" s="89">
        <v>2022</v>
      </c>
      <c r="I668" s="40">
        <v>2000000</v>
      </c>
      <c r="J668" s="40">
        <v>0</v>
      </c>
      <c r="K668" s="40">
        <v>2000</v>
      </c>
      <c r="L668" s="40"/>
    </row>
    <row r="669" spans="1:12" s="6" customFormat="1" ht="47.1" customHeight="1">
      <c r="A669" s="160">
        <v>667</v>
      </c>
      <c r="B669" s="154" t="s">
        <v>293</v>
      </c>
      <c r="C669" s="105" t="s">
        <v>294</v>
      </c>
      <c r="D669" s="189" t="s">
        <v>1120</v>
      </c>
      <c r="E669" s="209" t="s">
        <v>1121</v>
      </c>
      <c r="F669" s="15" t="s">
        <v>1009</v>
      </c>
      <c r="G669" s="89">
        <v>2018</v>
      </c>
      <c r="H669" s="89">
        <v>2021</v>
      </c>
      <c r="I669" s="40">
        <v>2000000</v>
      </c>
      <c r="J669" s="40">
        <v>0</v>
      </c>
      <c r="K669" s="40">
        <v>2000</v>
      </c>
      <c r="L669" s="40"/>
    </row>
    <row r="670" spans="1:12" s="6" customFormat="1" ht="47.1" customHeight="1">
      <c r="A670" s="157">
        <v>668</v>
      </c>
      <c r="B670" s="154" t="s">
        <v>293</v>
      </c>
      <c r="C670" s="105" t="s">
        <v>294</v>
      </c>
      <c r="D670" s="189" t="s">
        <v>1122</v>
      </c>
      <c r="E670" s="209" t="s">
        <v>1123</v>
      </c>
      <c r="F670" s="15" t="s">
        <v>1009</v>
      </c>
      <c r="G670" s="15">
        <v>2018</v>
      </c>
      <c r="H670" s="89">
        <v>2021</v>
      </c>
      <c r="I670" s="40">
        <v>1000000</v>
      </c>
      <c r="J670" s="40">
        <v>0</v>
      </c>
      <c r="K670" s="40">
        <v>2000</v>
      </c>
      <c r="L670" s="40"/>
    </row>
    <row r="671" spans="1:12" s="6" customFormat="1" ht="47.1" customHeight="1">
      <c r="A671" s="160">
        <v>669</v>
      </c>
      <c r="B671" s="154" t="s">
        <v>293</v>
      </c>
      <c r="C671" s="105" t="s">
        <v>294</v>
      </c>
      <c r="D671" s="189" t="s">
        <v>1124</v>
      </c>
      <c r="E671" s="209" t="s">
        <v>1125</v>
      </c>
      <c r="F671" s="15" t="s">
        <v>1009</v>
      </c>
      <c r="G671" s="15">
        <v>2018</v>
      </c>
      <c r="H671" s="89">
        <v>2021</v>
      </c>
      <c r="I671" s="40">
        <v>1000000</v>
      </c>
      <c r="J671" s="40">
        <v>0</v>
      </c>
      <c r="K671" s="40">
        <v>2000</v>
      </c>
      <c r="L671" s="40"/>
    </row>
    <row r="672" spans="1:12" s="6" customFormat="1" ht="47.1" customHeight="1">
      <c r="A672" s="160">
        <v>670</v>
      </c>
      <c r="B672" s="154" t="s">
        <v>293</v>
      </c>
      <c r="C672" s="105" t="s">
        <v>294</v>
      </c>
      <c r="D672" s="189" t="s">
        <v>1126</v>
      </c>
      <c r="E672" s="209" t="s">
        <v>1127</v>
      </c>
      <c r="F672" s="15" t="s">
        <v>1009</v>
      </c>
      <c r="G672" s="15">
        <v>2018</v>
      </c>
      <c r="H672" s="89">
        <v>2021</v>
      </c>
      <c r="I672" s="40">
        <v>1000000</v>
      </c>
      <c r="J672" s="40">
        <v>0</v>
      </c>
      <c r="K672" s="40">
        <v>2000</v>
      </c>
      <c r="L672" s="40"/>
    </row>
    <row r="673" spans="1:12" s="6" customFormat="1" ht="47.1" customHeight="1">
      <c r="A673" s="157">
        <v>671</v>
      </c>
      <c r="B673" s="154" t="s">
        <v>293</v>
      </c>
      <c r="C673" s="105" t="s">
        <v>294</v>
      </c>
      <c r="D673" s="189" t="s">
        <v>1128</v>
      </c>
      <c r="E673" s="209" t="s">
        <v>1129</v>
      </c>
      <c r="F673" s="15" t="s">
        <v>1043</v>
      </c>
      <c r="G673" s="15">
        <v>2018</v>
      </c>
      <c r="H673" s="89">
        <v>2021</v>
      </c>
      <c r="I673" s="40">
        <v>5000000</v>
      </c>
      <c r="J673" s="40">
        <v>0</v>
      </c>
      <c r="K673" s="40">
        <v>2000</v>
      </c>
      <c r="L673" s="40"/>
    </row>
    <row r="674" spans="1:12" s="6" customFormat="1" ht="47.1" customHeight="1">
      <c r="A674" s="160">
        <v>672</v>
      </c>
      <c r="B674" s="154" t="s">
        <v>293</v>
      </c>
      <c r="C674" s="105" t="s">
        <v>294</v>
      </c>
      <c r="D674" s="189" t="s">
        <v>1130</v>
      </c>
      <c r="E674" s="209" t="s">
        <v>1131</v>
      </c>
      <c r="F674" s="15" t="s">
        <v>1043</v>
      </c>
      <c r="G674" s="15">
        <v>2018</v>
      </c>
      <c r="H674" s="89">
        <v>2021</v>
      </c>
      <c r="I674" s="40">
        <v>5000000</v>
      </c>
      <c r="J674" s="40">
        <v>0</v>
      </c>
      <c r="K674" s="40">
        <v>2000</v>
      </c>
      <c r="L674" s="40"/>
    </row>
    <row r="675" spans="1:12" s="6" customFormat="1" ht="47.1" customHeight="1">
      <c r="A675" s="160">
        <v>673</v>
      </c>
      <c r="B675" s="154" t="s">
        <v>293</v>
      </c>
      <c r="C675" s="105" t="s">
        <v>294</v>
      </c>
      <c r="D675" s="189" t="s">
        <v>1132</v>
      </c>
      <c r="E675" s="209" t="s">
        <v>1133</v>
      </c>
      <c r="F675" s="15" t="s">
        <v>1009</v>
      </c>
      <c r="G675" s="15">
        <v>2018</v>
      </c>
      <c r="H675" s="89">
        <v>2021</v>
      </c>
      <c r="I675" s="40">
        <v>2000000</v>
      </c>
      <c r="J675" s="40">
        <v>0</v>
      </c>
      <c r="K675" s="40">
        <v>2000</v>
      </c>
      <c r="L675" s="40"/>
    </row>
    <row r="676" spans="1:12" s="6" customFormat="1" ht="47.1" customHeight="1">
      <c r="A676" s="157">
        <v>674</v>
      </c>
      <c r="B676" s="154" t="s">
        <v>293</v>
      </c>
      <c r="C676" s="105" t="s">
        <v>294</v>
      </c>
      <c r="D676" s="189" t="s">
        <v>1134</v>
      </c>
      <c r="E676" s="209" t="s">
        <v>1135</v>
      </c>
      <c r="F676" s="15" t="s">
        <v>1009</v>
      </c>
      <c r="G676" s="15">
        <v>2019</v>
      </c>
      <c r="H676" s="89">
        <v>2021</v>
      </c>
      <c r="I676" s="40">
        <v>2000000</v>
      </c>
      <c r="J676" s="40">
        <v>0</v>
      </c>
      <c r="K676" s="40">
        <v>2000</v>
      </c>
      <c r="L676" s="40"/>
    </row>
    <row r="677" spans="1:12" s="6" customFormat="1" ht="47.1" customHeight="1">
      <c r="A677" s="160">
        <v>675</v>
      </c>
      <c r="B677" s="154" t="s">
        <v>293</v>
      </c>
      <c r="C677" s="105" t="s">
        <v>294</v>
      </c>
      <c r="D677" s="189" t="s">
        <v>1136</v>
      </c>
      <c r="E677" s="209" t="s">
        <v>1137</v>
      </c>
      <c r="F677" s="15" t="s">
        <v>1009</v>
      </c>
      <c r="G677" s="15">
        <v>2020</v>
      </c>
      <c r="H677" s="89">
        <v>2021</v>
      </c>
      <c r="I677" s="40">
        <v>1000000</v>
      </c>
      <c r="J677" s="40">
        <v>0</v>
      </c>
      <c r="K677" s="40">
        <v>2000</v>
      </c>
      <c r="L677" s="40"/>
    </row>
    <row r="678" spans="1:12" s="6" customFormat="1" ht="47.1" customHeight="1">
      <c r="A678" s="160">
        <v>676</v>
      </c>
      <c r="B678" s="154" t="s">
        <v>293</v>
      </c>
      <c r="C678" s="105" t="s">
        <v>294</v>
      </c>
      <c r="D678" s="189" t="s">
        <v>1138</v>
      </c>
      <c r="E678" s="209" t="s">
        <v>1139</v>
      </c>
      <c r="F678" s="15" t="s">
        <v>1009</v>
      </c>
      <c r="G678" s="15">
        <v>2019</v>
      </c>
      <c r="H678" s="89">
        <v>2021</v>
      </c>
      <c r="I678" s="40">
        <v>2000000</v>
      </c>
      <c r="J678" s="40">
        <v>0</v>
      </c>
      <c r="K678" s="40">
        <v>2000</v>
      </c>
      <c r="L678" s="40"/>
    </row>
    <row r="679" spans="1:12" s="6" customFormat="1" ht="47.1" customHeight="1">
      <c r="A679" s="157">
        <v>677</v>
      </c>
      <c r="B679" s="154" t="s">
        <v>293</v>
      </c>
      <c r="C679" s="105" t="s">
        <v>294</v>
      </c>
      <c r="D679" s="189" t="s">
        <v>1140</v>
      </c>
      <c r="E679" s="209" t="s">
        <v>1141</v>
      </c>
      <c r="F679" s="15" t="s">
        <v>1009</v>
      </c>
      <c r="G679" s="15">
        <v>2019</v>
      </c>
      <c r="H679" s="89">
        <v>2021</v>
      </c>
      <c r="I679" s="40">
        <v>2000000</v>
      </c>
      <c r="J679" s="40">
        <v>0</v>
      </c>
      <c r="K679" s="40">
        <v>2000</v>
      </c>
      <c r="L679" s="40"/>
    </row>
    <row r="680" spans="1:12" s="6" customFormat="1" ht="47.1" customHeight="1">
      <c r="A680" s="160">
        <v>678</v>
      </c>
      <c r="B680" s="157" t="s">
        <v>689</v>
      </c>
      <c r="C680" s="105" t="s">
        <v>319</v>
      </c>
      <c r="D680" s="183" t="s">
        <v>318</v>
      </c>
      <c r="E680" s="143" t="s">
        <v>25</v>
      </c>
      <c r="F680" s="17" t="s">
        <v>296</v>
      </c>
      <c r="G680" s="54">
        <v>41774</v>
      </c>
      <c r="H680" s="54">
        <v>43869</v>
      </c>
      <c r="I680" s="68">
        <v>576200837.50999999</v>
      </c>
      <c r="J680" s="68">
        <v>460728381</v>
      </c>
      <c r="K680" s="147"/>
      <c r="L680" s="147"/>
    </row>
    <row r="681" spans="1:12" s="1" customFormat="1" ht="47.1" customHeight="1">
      <c r="A681" s="160">
        <v>679</v>
      </c>
      <c r="B681" s="156" t="s">
        <v>688</v>
      </c>
      <c r="C681" s="105" t="s">
        <v>10</v>
      </c>
      <c r="D681" s="177" t="s">
        <v>990</v>
      </c>
      <c r="E681" s="145" t="s">
        <v>991</v>
      </c>
      <c r="F681" s="16" t="s">
        <v>11</v>
      </c>
      <c r="G681" s="17">
        <v>2012</v>
      </c>
      <c r="H681" s="15">
        <v>2021</v>
      </c>
      <c r="I681" s="61">
        <v>14500000</v>
      </c>
      <c r="J681" s="43">
        <v>0</v>
      </c>
      <c r="K681" s="139">
        <v>0</v>
      </c>
      <c r="L681" s="139">
        <v>0</v>
      </c>
    </row>
    <row r="682" spans="1:12" s="6" customFormat="1" ht="47.1" customHeight="1">
      <c r="A682" s="157">
        <v>680</v>
      </c>
      <c r="B682" s="156" t="s">
        <v>688</v>
      </c>
      <c r="C682" s="105" t="s">
        <v>19</v>
      </c>
      <c r="D682" s="176" t="s">
        <v>794</v>
      </c>
      <c r="E682" s="142" t="s">
        <v>21</v>
      </c>
      <c r="F682" s="15" t="s">
        <v>795</v>
      </c>
      <c r="G682" s="15">
        <v>2016</v>
      </c>
      <c r="H682" s="15">
        <v>20201</v>
      </c>
      <c r="I682" s="35">
        <v>14250000</v>
      </c>
      <c r="J682" s="34">
        <v>0</v>
      </c>
      <c r="K682" s="35">
        <v>3000000</v>
      </c>
      <c r="L682" s="34"/>
    </row>
    <row r="683" spans="1:12" s="6" customFormat="1" ht="47.1" customHeight="1">
      <c r="A683" s="160">
        <v>681</v>
      </c>
      <c r="B683" s="156" t="s">
        <v>688</v>
      </c>
      <c r="C683" s="105" t="s">
        <v>19</v>
      </c>
      <c r="D683" s="177" t="s">
        <v>796</v>
      </c>
      <c r="E683" s="145" t="s">
        <v>22</v>
      </c>
      <c r="F683" s="15" t="s">
        <v>797</v>
      </c>
      <c r="G683" s="16">
        <v>2016</v>
      </c>
      <c r="H683" s="16">
        <v>2021</v>
      </c>
      <c r="I683" s="35">
        <v>18277000</v>
      </c>
      <c r="J683" s="61">
        <v>0</v>
      </c>
      <c r="K683" s="115">
        <v>4000000</v>
      </c>
      <c r="L683" s="115"/>
    </row>
    <row r="684" spans="1:12" s="6" customFormat="1" ht="47.1" customHeight="1">
      <c r="A684" s="160">
        <v>682</v>
      </c>
      <c r="B684" s="156" t="s">
        <v>688</v>
      </c>
      <c r="C684" s="105" t="s">
        <v>19</v>
      </c>
      <c r="D684" s="177" t="s">
        <v>798</v>
      </c>
      <c r="E684" s="145" t="s">
        <v>23</v>
      </c>
      <c r="F684" s="15" t="s">
        <v>799</v>
      </c>
      <c r="G684" s="16">
        <v>2017</v>
      </c>
      <c r="H684" s="16">
        <v>2021</v>
      </c>
      <c r="I684" s="35">
        <v>10500000</v>
      </c>
      <c r="J684" s="61">
        <v>0</v>
      </c>
      <c r="K684" s="115">
        <v>1050000</v>
      </c>
      <c r="L684" s="115"/>
    </row>
    <row r="685" spans="1:12" s="1" customFormat="1" ht="47.1" customHeight="1">
      <c r="A685" s="157">
        <v>683</v>
      </c>
      <c r="B685" s="156" t="s">
        <v>688</v>
      </c>
      <c r="C685" s="105" t="s">
        <v>9</v>
      </c>
      <c r="D685" s="176" t="s">
        <v>706</v>
      </c>
      <c r="E685" s="142" t="s">
        <v>707</v>
      </c>
      <c r="F685" s="15" t="s">
        <v>705</v>
      </c>
      <c r="G685" s="15">
        <v>2012</v>
      </c>
      <c r="H685" s="142">
        <v>2023</v>
      </c>
      <c r="I685" s="39">
        <v>14400000</v>
      </c>
      <c r="J685" s="39">
        <v>0</v>
      </c>
      <c r="K685" s="39">
        <v>468000</v>
      </c>
      <c r="L685" s="20"/>
    </row>
    <row r="686" spans="1:12" s="1" customFormat="1" ht="47.1" customHeight="1">
      <c r="A686" s="160">
        <v>684</v>
      </c>
      <c r="B686" s="156" t="s">
        <v>688</v>
      </c>
      <c r="C686" s="105" t="s">
        <v>9</v>
      </c>
      <c r="D686" s="177" t="s">
        <v>709</v>
      </c>
      <c r="E686" s="145" t="s">
        <v>710</v>
      </c>
      <c r="F686" s="16" t="s">
        <v>708</v>
      </c>
      <c r="G686" s="16">
        <v>2017</v>
      </c>
      <c r="H686" s="145">
        <v>2023</v>
      </c>
      <c r="I686" s="21">
        <v>60000000</v>
      </c>
      <c r="J686" s="21">
        <v>0</v>
      </c>
      <c r="K686" s="21">
        <v>6000000</v>
      </c>
      <c r="L686" s="20"/>
    </row>
    <row r="687" spans="1:12" s="1" customFormat="1" ht="47.1" customHeight="1">
      <c r="A687" s="160">
        <v>685</v>
      </c>
      <c r="B687" s="156" t="s">
        <v>688</v>
      </c>
      <c r="C687" s="105" t="s">
        <v>9</v>
      </c>
      <c r="D687" s="177" t="s">
        <v>712</v>
      </c>
      <c r="E687" s="145" t="s">
        <v>713</v>
      </c>
      <c r="F687" s="16" t="s">
        <v>711</v>
      </c>
      <c r="G687" s="16">
        <v>2020</v>
      </c>
      <c r="H687" s="145">
        <v>2023</v>
      </c>
      <c r="I687" s="21">
        <v>30000000</v>
      </c>
      <c r="J687" s="21">
        <v>0</v>
      </c>
      <c r="K687" s="21">
        <v>100000</v>
      </c>
      <c r="L687" s="20"/>
    </row>
    <row r="688" spans="1:12" s="1" customFormat="1" ht="47.1" customHeight="1">
      <c r="A688" s="157">
        <v>686</v>
      </c>
      <c r="B688" s="156" t="s">
        <v>688</v>
      </c>
      <c r="C688" s="105" t="s">
        <v>9</v>
      </c>
      <c r="D688" s="177" t="s">
        <v>715</v>
      </c>
      <c r="E688" s="145" t="s">
        <v>716</v>
      </c>
      <c r="F688" s="16" t="s">
        <v>714</v>
      </c>
      <c r="G688" s="16">
        <v>2017</v>
      </c>
      <c r="H688" s="145">
        <v>2021</v>
      </c>
      <c r="I688" s="21">
        <v>12000000</v>
      </c>
      <c r="J688" s="21">
        <v>0</v>
      </c>
      <c r="K688" s="21">
        <v>1354000</v>
      </c>
      <c r="L688" s="20"/>
    </row>
    <row r="689" spans="1:12" s="1" customFormat="1" ht="47.1" customHeight="1">
      <c r="A689" s="160">
        <v>687</v>
      </c>
      <c r="B689" s="156" t="s">
        <v>688</v>
      </c>
      <c r="C689" s="105" t="s">
        <v>9</v>
      </c>
      <c r="D689" s="177" t="s">
        <v>718</v>
      </c>
      <c r="E689" s="145" t="s">
        <v>719</v>
      </c>
      <c r="F689" s="16" t="s">
        <v>717</v>
      </c>
      <c r="G689" s="16">
        <v>2020</v>
      </c>
      <c r="H689" s="145">
        <v>2023</v>
      </c>
      <c r="I689" s="21">
        <v>9000000</v>
      </c>
      <c r="J689" s="21">
        <v>0</v>
      </c>
      <c r="K689" s="21">
        <v>1000000</v>
      </c>
      <c r="L689" s="20"/>
    </row>
    <row r="690" spans="1:12" s="1" customFormat="1" ht="47.1" customHeight="1">
      <c r="A690" s="160">
        <v>688</v>
      </c>
      <c r="B690" s="156" t="s">
        <v>688</v>
      </c>
      <c r="C690" s="105" t="s">
        <v>9</v>
      </c>
      <c r="D690" s="177" t="s">
        <v>721</v>
      </c>
      <c r="E690" s="145" t="s">
        <v>722</v>
      </c>
      <c r="F690" s="16" t="s">
        <v>720</v>
      </c>
      <c r="G690" s="16">
        <v>2020</v>
      </c>
      <c r="H690" s="145">
        <v>2023</v>
      </c>
      <c r="I690" s="21">
        <v>7500000</v>
      </c>
      <c r="J690" s="21">
        <v>0</v>
      </c>
      <c r="K690" s="21">
        <v>1000000</v>
      </c>
      <c r="L690" s="20"/>
    </row>
    <row r="691" spans="1:12" s="1" customFormat="1" ht="47.1" customHeight="1">
      <c r="A691" s="157">
        <v>689</v>
      </c>
      <c r="B691" s="156" t="s">
        <v>688</v>
      </c>
      <c r="C691" s="105" t="s">
        <v>9</v>
      </c>
      <c r="D691" s="177" t="s">
        <v>724</v>
      </c>
      <c r="E691" s="145" t="s">
        <v>725</v>
      </c>
      <c r="F691" s="16" t="s">
        <v>723</v>
      </c>
      <c r="G691" s="16">
        <v>2020</v>
      </c>
      <c r="H691" s="145">
        <v>2020</v>
      </c>
      <c r="I691" s="21">
        <v>100000</v>
      </c>
      <c r="J691" s="21">
        <v>0</v>
      </c>
      <c r="K691" s="21">
        <v>100000</v>
      </c>
      <c r="L691" s="20"/>
    </row>
    <row r="692" spans="1:12" s="1" customFormat="1" ht="47.1" customHeight="1">
      <c r="A692" s="160">
        <v>690</v>
      </c>
      <c r="B692" s="156" t="s">
        <v>688</v>
      </c>
      <c r="C692" s="105" t="s">
        <v>9</v>
      </c>
      <c r="D692" s="177" t="s">
        <v>726</v>
      </c>
      <c r="E692" s="145" t="s">
        <v>727</v>
      </c>
      <c r="F692" s="16" t="s">
        <v>723</v>
      </c>
      <c r="G692" s="16">
        <v>2020</v>
      </c>
      <c r="H692" s="145">
        <v>2020</v>
      </c>
      <c r="I692" s="21">
        <v>2000</v>
      </c>
      <c r="J692" s="21">
        <v>0</v>
      </c>
      <c r="K692" s="21">
        <v>2000</v>
      </c>
      <c r="L692" s="20"/>
    </row>
    <row r="693" spans="1:12" s="1" customFormat="1" ht="47.1" customHeight="1">
      <c r="A693" s="160">
        <v>691</v>
      </c>
      <c r="B693" s="156" t="s">
        <v>688</v>
      </c>
      <c r="C693" s="105" t="s">
        <v>9</v>
      </c>
      <c r="D693" s="177" t="s">
        <v>724</v>
      </c>
      <c r="E693" s="145" t="s">
        <v>727</v>
      </c>
      <c r="F693" s="16" t="s">
        <v>723</v>
      </c>
      <c r="G693" s="16">
        <v>2020</v>
      </c>
      <c r="H693" s="145">
        <v>2020</v>
      </c>
      <c r="I693" s="21">
        <v>100000</v>
      </c>
      <c r="J693" s="21">
        <v>0</v>
      </c>
      <c r="K693" s="21">
        <v>100000</v>
      </c>
      <c r="L693" s="20"/>
    </row>
    <row r="694" spans="1:12" s="1" customFormat="1" ht="47.1" customHeight="1">
      <c r="A694" s="157">
        <v>692</v>
      </c>
      <c r="B694" s="156" t="s">
        <v>688</v>
      </c>
      <c r="C694" s="105" t="s">
        <v>9</v>
      </c>
      <c r="D694" s="177" t="s">
        <v>728</v>
      </c>
      <c r="E694" s="145" t="s">
        <v>729</v>
      </c>
      <c r="F694" s="16" t="s">
        <v>723</v>
      </c>
      <c r="G694" s="16">
        <v>2020</v>
      </c>
      <c r="H694" s="145">
        <v>2020</v>
      </c>
      <c r="I694" s="21">
        <v>30000</v>
      </c>
      <c r="J694" s="21">
        <v>0</v>
      </c>
      <c r="K694" s="21">
        <v>30000</v>
      </c>
      <c r="L694" s="20"/>
    </row>
    <row r="695" spans="1:12" s="1" customFormat="1" ht="47.1" customHeight="1">
      <c r="A695" s="160">
        <v>693</v>
      </c>
      <c r="B695" s="156" t="s">
        <v>688</v>
      </c>
      <c r="C695" s="105" t="s">
        <v>9</v>
      </c>
      <c r="D695" s="177" t="s">
        <v>726</v>
      </c>
      <c r="E695" s="145" t="s">
        <v>730</v>
      </c>
      <c r="F695" s="16" t="s">
        <v>723</v>
      </c>
      <c r="G695" s="16">
        <v>2020</v>
      </c>
      <c r="H695" s="145">
        <v>2020</v>
      </c>
      <c r="I695" s="21">
        <v>2000</v>
      </c>
      <c r="J695" s="21">
        <v>0</v>
      </c>
      <c r="K695" s="21">
        <v>2000</v>
      </c>
      <c r="L695" s="20"/>
    </row>
    <row r="696" spans="1:12" s="47" customFormat="1" ht="47.1" customHeight="1">
      <c r="A696" s="160">
        <v>694</v>
      </c>
      <c r="B696" s="156" t="s">
        <v>473</v>
      </c>
      <c r="C696" s="105" t="s">
        <v>292</v>
      </c>
      <c r="D696" s="175" t="s">
        <v>267</v>
      </c>
      <c r="E696" s="141" t="s">
        <v>17</v>
      </c>
      <c r="F696" s="17" t="s">
        <v>853</v>
      </c>
      <c r="G696" s="17">
        <v>2015</v>
      </c>
      <c r="H696" s="17">
        <v>2023</v>
      </c>
      <c r="I696" s="112">
        <v>65905000</v>
      </c>
      <c r="J696" s="41">
        <v>50520000</v>
      </c>
      <c r="K696" s="100">
        <v>840833</v>
      </c>
      <c r="L696" s="71"/>
    </row>
    <row r="697" spans="1:12" s="47" customFormat="1" ht="47.1" customHeight="1">
      <c r="A697" s="157">
        <v>695</v>
      </c>
      <c r="B697" s="156" t="s">
        <v>473</v>
      </c>
      <c r="C697" s="105" t="s">
        <v>292</v>
      </c>
      <c r="D697" s="175" t="s">
        <v>268</v>
      </c>
      <c r="E697" s="141" t="s">
        <v>17</v>
      </c>
      <c r="F697" s="17"/>
      <c r="G697" s="17">
        <v>2012</v>
      </c>
      <c r="H697" s="17">
        <v>2023</v>
      </c>
      <c r="I697" s="112">
        <v>552068000</v>
      </c>
      <c r="J697" s="41">
        <v>492879000</v>
      </c>
      <c r="K697" s="100">
        <v>1782000</v>
      </c>
      <c r="L697" s="71">
        <v>3027964</v>
      </c>
    </row>
    <row r="698" spans="1:12" s="47" customFormat="1" ht="62.25" customHeight="1">
      <c r="A698" s="160">
        <v>696</v>
      </c>
      <c r="B698" s="156" t="s">
        <v>473</v>
      </c>
      <c r="C698" s="105" t="s">
        <v>292</v>
      </c>
      <c r="D698" s="175" t="s">
        <v>1466</v>
      </c>
      <c r="E698" s="141" t="s">
        <v>17</v>
      </c>
      <c r="F698" s="17" t="s">
        <v>854</v>
      </c>
      <c r="G698" s="17">
        <v>2011</v>
      </c>
      <c r="H698" s="17">
        <v>2020</v>
      </c>
      <c r="I698" s="112">
        <v>29163000</v>
      </c>
      <c r="J698" s="41">
        <v>26828000</v>
      </c>
      <c r="K698" s="100">
        <v>1000</v>
      </c>
      <c r="L698" s="71"/>
    </row>
    <row r="699" spans="1:12" s="47" customFormat="1" ht="62.25" customHeight="1">
      <c r="A699" s="160">
        <v>697</v>
      </c>
      <c r="B699" s="156" t="s">
        <v>473</v>
      </c>
      <c r="C699" s="105" t="s">
        <v>292</v>
      </c>
      <c r="D699" s="175" t="s">
        <v>269</v>
      </c>
      <c r="E699" s="141" t="s">
        <v>17</v>
      </c>
      <c r="F699" s="17" t="s">
        <v>854</v>
      </c>
      <c r="G699" s="17">
        <v>2011</v>
      </c>
      <c r="H699" s="17">
        <v>2020</v>
      </c>
      <c r="I699" s="112">
        <v>459326000</v>
      </c>
      <c r="J699" s="41">
        <v>422562000</v>
      </c>
      <c r="K699" s="100">
        <v>1000</v>
      </c>
      <c r="L699" s="71"/>
    </row>
    <row r="700" spans="1:12" s="47" customFormat="1" ht="62.25" customHeight="1">
      <c r="A700" s="157">
        <v>698</v>
      </c>
      <c r="B700" s="156" t="s">
        <v>473</v>
      </c>
      <c r="C700" s="105" t="s">
        <v>292</v>
      </c>
      <c r="D700" s="175" t="s">
        <v>270</v>
      </c>
      <c r="E700" s="141" t="s">
        <v>17</v>
      </c>
      <c r="F700" s="17" t="s">
        <v>854</v>
      </c>
      <c r="G700" s="17">
        <v>2017</v>
      </c>
      <c r="H700" s="17">
        <v>2022</v>
      </c>
      <c r="I700" s="112">
        <v>33298000</v>
      </c>
      <c r="J700" s="41">
        <v>21245000</v>
      </c>
      <c r="K700" s="100">
        <v>5580000</v>
      </c>
      <c r="L700" s="71"/>
    </row>
    <row r="701" spans="1:12" s="47" customFormat="1" ht="62.25" customHeight="1">
      <c r="A701" s="160">
        <v>699</v>
      </c>
      <c r="B701" s="156" t="s">
        <v>473</v>
      </c>
      <c r="C701" s="105" t="s">
        <v>292</v>
      </c>
      <c r="D701" s="175" t="s">
        <v>271</v>
      </c>
      <c r="E701" s="141" t="s">
        <v>17</v>
      </c>
      <c r="F701" s="17" t="s">
        <v>854</v>
      </c>
      <c r="G701" s="17">
        <v>2017</v>
      </c>
      <c r="H701" s="17">
        <v>2023</v>
      </c>
      <c r="I701" s="112">
        <v>452080559</v>
      </c>
      <c r="J701" s="41">
        <v>204577000</v>
      </c>
      <c r="K701" s="100">
        <v>47944000</v>
      </c>
      <c r="L701" s="71">
        <v>12313964</v>
      </c>
    </row>
    <row r="702" spans="1:12" s="47" customFormat="1" ht="62.25" customHeight="1">
      <c r="A702" s="160">
        <v>700</v>
      </c>
      <c r="B702" s="156" t="s">
        <v>473</v>
      </c>
      <c r="C702" s="105" t="s">
        <v>292</v>
      </c>
      <c r="D702" s="175" t="s">
        <v>846</v>
      </c>
      <c r="E702" s="141" t="s">
        <v>17</v>
      </c>
      <c r="F702" s="17" t="s">
        <v>854</v>
      </c>
      <c r="G702" s="17">
        <v>2020</v>
      </c>
      <c r="H702" s="17">
        <v>2023</v>
      </c>
      <c r="I702" s="112">
        <v>1000000</v>
      </c>
      <c r="J702" s="41">
        <v>19079000</v>
      </c>
      <c r="K702" s="100">
        <v>1000</v>
      </c>
      <c r="L702" s="71"/>
    </row>
    <row r="703" spans="1:12" s="47" customFormat="1" ht="62.25" customHeight="1">
      <c r="A703" s="157">
        <v>701</v>
      </c>
      <c r="B703" s="156" t="s">
        <v>473</v>
      </c>
      <c r="C703" s="105" t="s">
        <v>292</v>
      </c>
      <c r="D703" s="175" t="s">
        <v>847</v>
      </c>
      <c r="E703" s="141" t="s">
        <v>17</v>
      </c>
      <c r="F703" s="17" t="s">
        <v>854</v>
      </c>
      <c r="G703" s="17">
        <v>2020</v>
      </c>
      <c r="H703" s="17">
        <v>2023</v>
      </c>
      <c r="I703" s="112">
        <v>25000000</v>
      </c>
      <c r="J703" s="41">
        <v>17225000</v>
      </c>
      <c r="K703" s="100">
        <v>1000</v>
      </c>
      <c r="L703" s="71"/>
    </row>
    <row r="704" spans="1:12" s="47" customFormat="1" ht="47.1" customHeight="1">
      <c r="A704" s="160">
        <v>702</v>
      </c>
      <c r="B704" s="156" t="s">
        <v>473</v>
      </c>
      <c r="C704" s="105" t="s">
        <v>292</v>
      </c>
      <c r="D704" s="175" t="s">
        <v>848</v>
      </c>
      <c r="E704" s="141" t="s">
        <v>17</v>
      </c>
      <c r="F704" s="17" t="s">
        <v>855</v>
      </c>
      <c r="G704" s="17">
        <v>2011</v>
      </c>
      <c r="H704" s="17">
        <v>2023</v>
      </c>
      <c r="I704" s="112">
        <v>26206000</v>
      </c>
      <c r="J704" s="41">
        <v>17445000</v>
      </c>
      <c r="K704" s="101">
        <v>7569000</v>
      </c>
      <c r="L704" s="71"/>
    </row>
    <row r="705" spans="1:12" s="47" customFormat="1" ht="47.1" customHeight="1">
      <c r="A705" s="160">
        <v>703</v>
      </c>
      <c r="B705" s="156" t="s">
        <v>473</v>
      </c>
      <c r="C705" s="105" t="s">
        <v>292</v>
      </c>
      <c r="D705" s="175" t="s">
        <v>272</v>
      </c>
      <c r="E705" s="141" t="s">
        <v>17</v>
      </c>
      <c r="F705" s="17" t="s">
        <v>856</v>
      </c>
      <c r="G705" s="17">
        <v>2017</v>
      </c>
      <c r="H705" s="17">
        <v>2023</v>
      </c>
      <c r="I705" s="113">
        <v>2114386000</v>
      </c>
      <c r="J705" s="41">
        <v>1965242000</v>
      </c>
      <c r="K705" s="100">
        <v>7952000</v>
      </c>
      <c r="L705" s="71"/>
    </row>
    <row r="706" spans="1:12" s="47" customFormat="1" ht="47.1" customHeight="1">
      <c r="A706" s="157">
        <v>704</v>
      </c>
      <c r="B706" s="156" t="s">
        <v>473</v>
      </c>
      <c r="C706" s="105" t="s">
        <v>292</v>
      </c>
      <c r="D706" s="175" t="s">
        <v>273</v>
      </c>
      <c r="E706" s="141" t="s">
        <v>17</v>
      </c>
      <c r="F706" s="17" t="s">
        <v>857</v>
      </c>
      <c r="G706" s="17">
        <v>1993</v>
      </c>
      <c r="H706" s="17">
        <v>2023</v>
      </c>
      <c r="I706" s="113">
        <v>3631859000</v>
      </c>
      <c r="J706" s="41">
        <v>1110000</v>
      </c>
      <c r="K706" s="100">
        <v>74385000</v>
      </c>
      <c r="L706" s="71"/>
    </row>
    <row r="707" spans="1:12" s="47" customFormat="1" ht="47.1" customHeight="1">
      <c r="A707" s="160">
        <v>705</v>
      </c>
      <c r="B707" s="156" t="s">
        <v>473</v>
      </c>
      <c r="C707" s="105" t="s">
        <v>292</v>
      </c>
      <c r="D707" s="175" t="s">
        <v>274</v>
      </c>
      <c r="E707" s="141" t="s">
        <v>17</v>
      </c>
      <c r="F707" s="17" t="s">
        <v>858</v>
      </c>
      <c r="G707" s="17">
        <v>2010</v>
      </c>
      <c r="H707" s="17">
        <v>2023</v>
      </c>
      <c r="I707" s="113">
        <v>63782000</v>
      </c>
      <c r="J707" s="41">
        <v>22000</v>
      </c>
      <c r="K707" s="100">
        <v>5000000</v>
      </c>
      <c r="L707" s="71"/>
    </row>
    <row r="708" spans="1:12" s="47" customFormat="1" ht="47.1" customHeight="1">
      <c r="A708" s="160">
        <v>706</v>
      </c>
      <c r="B708" s="156" t="s">
        <v>473</v>
      </c>
      <c r="C708" s="105" t="s">
        <v>292</v>
      </c>
      <c r="D708" s="175" t="s">
        <v>275</v>
      </c>
      <c r="E708" s="141" t="s">
        <v>17</v>
      </c>
      <c r="F708" s="17" t="s">
        <v>858</v>
      </c>
      <c r="G708" s="17">
        <v>2011</v>
      </c>
      <c r="H708" s="17">
        <v>2023</v>
      </c>
      <c r="I708" s="113">
        <v>50875000</v>
      </c>
      <c r="J708" s="41">
        <v>148130000</v>
      </c>
      <c r="K708" s="100">
        <v>5000000</v>
      </c>
      <c r="L708" s="71"/>
    </row>
    <row r="709" spans="1:12" s="47" customFormat="1" ht="47.1" customHeight="1">
      <c r="A709" s="157">
        <v>707</v>
      </c>
      <c r="B709" s="156" t="s">
        <v>473</v>
      </c>
      <c r="C709" s="105" t="s">
        <v>292</v>
      </c>
      <c r="D709" s="175" t="s">
        <v>276</v>
      </c>
      <c r="E709" s="141" t="s">
        <v>17</v>
      </c>
      <c r="F709" s="17" t="s">
        <v>858</v>
      </c>
      <c r="G709" s="17">
        <v>2010</v>
      </c>
      <c r="H709" s="17">
        <v>2022</v>
      </c>
      <c r="I709" s="113">
        <v>240197000</v>
      </c>
      <c r="J709" s="41">
        <v>395624000</v>
      </c>
      <c r="K709" s="100">
        <v>5000</v>
      </c>
      <c r="L709" s="71"/>
    </row>
    <row r="710" spans="1:12" s="47" customFormat="1" ht="47.1" customHeight="1">
      <c r="A710" s="160">
        <v>708</v>
      </c>
      <c r="B710" s="156" t="s">
        <v>473</v>
      </c>
      <c r="C710" s="105" t="s">
        <v>292</v>
      </c>
      <c r="D710" s="175" t="s">
        <v>277</v>
      </c>
      <c r="E710" s="141" t="s">
        <v>17</v>
      </c>
      <c r="F710" s="17" t="s">
        <v>858</v>
      </c>
      <c r="G710" s="17">
        <v>2014</v>
      </c>
      <c r="H710" s="17">
        <v>2023</v>
      </c>
      <c r="I710" s="113">
        <v>473673000</v>
      </c>
      <c r="J710" s="41">
        <v>384905000</v>
      </c>
      <c r="K710" s="100">
        <v>465000</v>
      </c>
      <c r="L710" s="71"/>
    </row>
    <row r="711" spans="1:12" s="47" customFormat="1" ht="47.1" customHeight="1">
      <c r="A711" s="160">
        <v>709</v>
      </c>
      <c r="B711" s="156" t="s">
        <v>473</v>
      </c>
      <c r="C711" s="105" t="s">
        <v>292</v>
      </c>
      <c r="D711" s="175" t="s">
        <v>278</v>
      </c>
      <c r="E711" s="210" t="s">
        <v>17</v>
      </c>
      <c r="F711" s="17" t="s">
        <v>858</v>
      </c>
      <c r="G711" s="17">
        <v>2011</v>
      </c>
      <c r="H711" s="17">
        <v>2023</v>
      </c>
      <c r="I711" s="113">
        <v>2130093000</v>
      </c>
      <c r="J711" s="41">
        <v>17868000</v>
      </c>
      <c r="K711" s="100">
        <v>281787000</v>
      </c>
      <c r="L711" s="71"/>
    </row>
    <row r="712" spans="1:12" s="47" customFormat="1" ht="47.1" customHeight="1">
      <c r="A712" s="157">
        <v>710</v>
      </c>
      <c r="B712" s="156" t="s">
        <v>473</v>
      </c>
      <c r="C712" s="105" t="s">
        <v>292</v>
      </c>
      <c r="D712" s="175" t="s">
        <v>279</v>
      </c>
      <c r="E712" s="210" t="s">
        <v>17</v>
      </c>
      <c r="F712" s="17" t="s">
        <v>858</v>
      </c>
      <c r="G712" s="92">
        <v>2014</v>
      </c>
      <c r="H712" s="17">
        <v>2023</v>
      </c>
      <c r="I712" s="113">
        <v>44577000</v>
      </c>
      <c r="J712" s="41">
        <v>7000000</v>
      </c>
      <c r="K712" s="100">
        <v>1000</v>
      </c>
      <c r="L712" s="71"/>
    </row>
    <row r="713" spans="1:12" s="47" customFormat="1" ht="47.1" customHeight="1">
      <c r="A713" s="160">
        <v>711</v>
      </c>
      <c r="B713" s="156" t="s">
        <v>473</v>
      </c>
      <c r="C713" s="105" t="s">
        <v>292</v>
      </c>
      <c r="D713" s="175" t="s">
        <v>280</v>
      </c>
      <c r="E713" s="141" t="s">
        <v>17</v>
      </c>
      <c r="F713" s="17" t="s">
        <v>859</v>
      </c>
      <c r="G713" s="92">
        <v>2005</v>
      </c>
      <c r="H713" s="17">
        <v>2023</v>
      </c>
      <c r="I713" s="113">
        <v>48573000</v>
      </c>
      <c r="J713" s="41">
        <v>222549000</v>
      </c>
      <c r="K713" s="100">
        <v>2325000</v>
      </c>
      <c r="L713" s="71"/>
    </row>
    <row r="714" spans="1:12" s="47" customFormat="1" ht="47.1" customHeight="1">
      <c r="A714" s="160">
        <v>712</v>
      </c>
      <c r="B714" s="156" t="s">
        <v>473</v>
      </c>
      <c r="C714" s="105" t="s">
        <v>292</v>
      </c>
      <c r="D714" s="175" t="s">
        <v>281</v>
      </c>
      <c r="E714" s="141" t="s">
        <v>17</v>
      </c>
      <c r="F714" s="17" t="s">
        <v>859</v>
      </c>
      <c r="G714" s="17">
        <v>1998</v>
      </c>
      <c r="H714" s="17">
        <v>2023</v>
      </c>
      <c r="I714" s="112">
        <v>455812000</v>
      </c>
      <c r="J714" s="41">
        <v>11537000</v>
      </c>
      <c r="K714" s="101">
        <v>697350</v>
      </c>
      <c r="L714" s="71"/>
    </row>
    <row r="715" spans="1:12" s="47" customFormat="1" ht="47.1" customHeight="1">
      <c r="A715" s="157">
        <v>713</v>
      </c>
      <c r="B715" s="156" t="s">
        <v>473</v>
      </c>
      <c r="C715" s="105" t="s">
        <v>292</v>
      </c>
      <c r="D715" s="175" t="s">
        <v>282</v>
      </c>
      <c r="E715" s="141" t="s">
        <v>358</v>
      </c>
      <c r="F715" s="17" t="s">
        <v>859</v>
      </c>
      <c r="G715" s="17">
        <v>2006</v>
      </c>
      <c r="H715" s="17">
        <v>2023</v>
      </c>
      <c r="I715" s="113">
        <v>78014000</v>
      </c>
      <c r="J715" s="41">
        <v>970000</v>
      </c>
      <c r="K715" s="41">
        <v>3000</v>
      </c>
      <c r="L715" s="71">
        <v>2434600</v>
      </c>
    </row>
    <row r="716" spans="1:12" s="47" customFormat="1" ht="47.1" customHeight="1">
      <c r="A716" s="160">
        <v>714</v>
      </c>
      <c r="B716" s="156" t="s">
        <v>473</v>
      </c>
      <c r="C716" s="105" t="s">
        <v>292</v>
      </c>
      <c r="D716" s="175" t="s">
        <v>283</v>
      </c>
      <c r="E716" s="141" t="s">
        <v>358</v>
      </c>
      <c r="F716" s="17" t="s">
        <v>855</v>
      </c>
      <c r="G716" s="17">
        <v>2014</v>
      </c>
      <c r="H716" s="17">
        <v>2020</v>
      </c>
      <c r="I716" s="113">
        <v>43212000</v>
      </c>
      <c r="J716" s="41">
        <v>4173000</v>
      </c>
      <c r="K716" s="41">
        <v>933045</v>
      </c>
      <c r="L716" s="71"/>
    </row>
    <row r="717" spans="1:12" s="47" customFormat="1" ht="47.1" customHeight="1">
      <c r="A717" s="160">
        <v>715</v>
      </c>
      <c r="B717" s="156" t="s">
        <v>473</v>
      </c>
      <c r="C717" s="105" t="s">
        <v>292</v>
      </c>
      <c r="D717" s="190" t="s">
        <v>284</v>
      </c>
      <c r="E717" s="141" t="s">
        <v>12</v>
      </c>
      <c r="F717" s="114"/>
      <c r="G717" s="17">
        <v>2013</v>
      </c>
      <c r="H717" s="17">
        <v>2020</v>
      </c>
      <c r="I717" s="113"/>
      <c r="J717" s="41">
        <v>0</v>
      </c>
      <c r="K717" s="41">
        <v>0</v>
      </c>
      <c r="L717" s="71"/>
    </row>
    <row r="718" spans="1:12" s="47" customFormat="1" ht="47.1" customHeight="1">
      <c r="A718" s="157">
        <v>716</v>
      </c>
      <c r="B718" s="156" t="s">
        <v>473</v>
      </c>
      <c r="C718" s="105" t="s">
        <v>292</v>
      </c>
      <c r="D718" s="190" t="s">
        <v>285</v>
      </c>
      <c r="E718" s="141" t="s">
        <v>17</v>
      </c>
      <c r="F718" s="114" t="s">
        <v>475</v>
      </c>
      <c r="G718" s="17">
        <v>2018</v>
      </c>
      <c r="H718" s="17">
        <v>2021</v>
      </c>
      <c r="I718" s="113">
        <v>4300000</v>
      </c>
      <c r="J718" s="41">
        <v>175000</v>
      </c>
      <c r="K718" s="101">
        <v>1500000</v>
      </c>
      <c r="L718" s="71">
        <v>1640000</v>
      </c>
    </row>
    <row r="719" spans="1:12" s="47" customFormat="1" ht="47.1" customHeight="1">
      <c r="A719" s="160">
        <v>717</v>
      </c>
      <c r="B719" s="156" t="s">
        <v>473</v>
      </c>
      <c r="C719" s="105" t="s">
        <v>292</v>
      </c>
      <c r="D719" s="190" t="s">
        <v>849</v>
      </c>
      <c r="E719" s="141" t="s">
        <v>17</v>
      </c>
      <c r="F719" s="114" t="s">
        <v>475</v>
      </c>
      <c r="G719" s="17">
        <v>2020</v>
      </c>
      <c r="H719" s="17">
        <v>2023</v>
      </c>
      <c r="I719" s="113">
        <v>4805037</v>
      </c>
      <c r="J719" s="41">
        <v>155000</v>
      </c>
      <c r="K719" s="101">
        <v>1500000</v>
      </c>
      <c r="L719" s="71"/>
    </row>
    <row r="720" spans="1:12" s="47" customFormat="1" ht="47.1" customHeight="1">
      <c r="A720" s="160">
        <v>718</v>
      </c>
      <c r="B720" s="156" t="s">
        <v>473</v>
      </c>
      <c r="C720" s="105" t="s">
        <v>292</v>
      </c>
      <c r="D720" s="175" t="s">
        <v>850</v>
      </c>
      <c r="E720" s="141" t="s">
        <v>84</v>
      </c>
      <c r="F720" s="87" t="s">
        <v>860</v>
      </c>
      <c r="G720" s="17">
        <v>2020</v>
      </c>
      <c r="H720" s="17">
        <v>2023</v>
      </c>
      <c r="I720" s="113">
        <v>50000000</v>
      </c>
      <c r="J720" s="41">
        <v>35000</v>
      </c>
      <c r="K720" s="101">
        <v>500000</v>
      </c>
      <c r="L720" s="71"/>
    </row>
    <row r="721" spans="1:12" s="47" customFormat="1" ht="78.75" customHeight="1">
      <c r="A721" s="157">
        <v>719</v>
      </c>
      <c r="B721" s="156" t="s">
        <v>473</v>
      </c>
      <c r="C721" s="105" t="s">
        <v>292</v>
      </c>
      <c r="D721" s="175" t="s">
        <v>286</v>
      </c>
      <c r="E721" s="141" t="s">
        <v>699</v>
      </c>
      <c r="F721" s="17" t="s">
        <v>860</v>
      </c>
      <c r="G721" s="17">
        <v>2013</v>
      </c>
      <c r="H721" s="17">
        <v>2023</v>
      </c>
      <c r="I721" s="113">
        <v>10500000</v>
      </c>
      <c r="J721" s="41">
        <v>0</v>
      </c>
      <c r="K721" s="101">
        <v>2000</v>
      </c>
      <c r="L721" s="71"/>
    </row>
    <row r="722" spans="1:12" s="47" customFormat="1" ht="78.75" customHeight="1">
      <c r="A722" s="160">
        <v>720</v>
      </c>
      <c r="B722" s="156" t="s">
        <v>473</v>
      </c>
      <c r="C722" s="105" t="s">
        <v>292</v>
      </c>
      <c r="D722" s="175" t="s">
        <v>851</v>
      </c>
      <c r="E722" s="141" t="s">
        <v>16</v>
      </c>
      <c r="F722" s="17" t="s">
        <v>860</v>
      </c>
      <c r="G722" s="17">
        <v>2018</v>
      </c>
      <c r="H722" s="17">
        <v>2023</v>
      </c>
      <c r="I722" s="113">
        <v>3400000</v>
      </c>
      <c r="J722" s="41">
        <v>0</v>
      </c>
      <c r="K722" s="101">
        <v>2000</v>
      </c>
      <c r="L722" s="71"/>
    </row>
    <row r="723" spans="1:12" s="47" customFormat="1" ht="78.75" customHeight="1">
      <c r="A723" s="160">
        <v>721</v>
      </c>
      <c r="B723" s="156" t="s">
        <v>473</v>
      </c>
      <c r="C723" s="105" t="s">
        <v>292</v>
      </c>
      <c r="D723" s="175" t="s">
        <v>287</v>
      </c>
      <c r="E723" s="141" t="s">
        <v>699</v>
      </c>
      <c r="F723" s="17" t="s">
        <v>860</v>
      </c>
      <c r="G723" s="17">
        <v>2019</v>
      </c>
      <c r="H723" s="17">
        <v>2023</v>
      </c>
      <c r="I723" s="113">
        <v>36200000</v>
      </c>
      <c r="J723" s="41"/>
      <c r="K723" s="101">
        <v>2000</v>
      </c>
      <c r="L723" s="71"/>
    </row>
    <row r="724" spans="1:12" s="47" customFormat="1" ht="78.75" customHeight="1">
      <c r="A724" s="157">
        <v>722</v>
      </c>
      <c r="B724" s="156" t="s">
        <v>473</v>
      </c>
      <c r="C724" s="105" t="s">
        <v>292</v>
      </c>
      <c r="D724" s="175" t="s">
        <v>852</v>
      </c>
      <c r="E724" s="141" t="s">
        <v>17</v>
      </c>
      <c r="F724" s="17" t="s">
        <v>860</v>
      </c>
      <c r="G724" s="17">
        <v>2020</v>
      </c>
      <c r="H724" s="17">
        <v>2023</v>
      </c>
      <c r="I724" s="113">
        <v>3000000</v>
      </c>
      <c r="J724" s="41">
        <v>8205000</v>
      </c>
      <c r="K724" s="100">
        <v>2000</v>
      </c>
      <c r="L724" s="71"/>
    </row>
    <row r="725" spans="1:12" s="47" customFormat="1" ht="78.75" customHeight="1">
      <c r="A725" s="160">
        <v>723</v>
      </c>
      <c r="B725" s="156" t="s">
        <v>473</v>
      </c>
      <c r="C725" s="105" t="s">
        <v>292</v>
      </c>
      <c r="D725" s="183" t="s">
        <v>288</v>
      </c>
      <c r="E725" s="141" t="s">
        <v>17</v>
      </c>
      <c r="F725" s="17" t="s">
        <v>861</v>
      </c>
      <c r="G725" s="17">
        <v>2013</v>
      </c>
      <c r="H725" s="17">
        <v>2023</v>
      </c>
      <c r="I725" s="113">
        <v>7845102000</v>
      </c>
      <c r="J725" s="41">
        <v>101030000</v>
      </c>
      <c r="K725" s="100">
        <v>9298000</v>
      </c>
      <c r="L725" s="71"/>
    </row>
    <row r="726" spans="1:12" s="47" customFormat="1" ht="78.75" customHeight="1">
      <c r="A726" s="160">
        <v>724</v>
      </c>
      <c r="B726" s="156" t="s">
        <v>473</v>
      </c>
      <c r="C726" s="105" t="s">
        <v>292</v>
      </c>
      <c r="D726" s="175" t="s">
        <v>289</v>
      </c>
      <c r="E726" s="141" t="s">
        <v>17</v>
      </c>
      <c r="F726" s="17" t="s">
        <v>855</v>
      </c>
      <c r="G726" s="17">
        <v>2017</v>
      </c>
      <c r="H726" s="17">
        <v>2022</v>
      </c>
      <c r="I726" s="113">
        <v>126687000</v>
      </c>
      <c r="J726" s="41">
        <v>61778000</v>
      </c>
      <c r="K726" s="100">
        <v>260540</v>
      </c>
      <c r="L726" s="71"/>
    </row>
    <row r="727" spans="1:12" s="47" customFormat="1" ht="78.75" customHeight="1">
      <c r="A727" s="157">
        <v>725</v>
      </c>
      <c r="B727" s="156" t="s">
        <v>473</v>
      </c>
      <c r="C727" s="105" t="s">
        <v>292</v>
      </c>
      <c r="D727" s="175" t="s">
        <v>290</v>
      </c>
      <c r="E727" s="141" t="s">
        <v>17</v>
      </c>
      <c r="F727" s="17" t="s">
        <v>855</v>
      </c>
      <c r="G727" s="17">
        <v>2017</v>
      </c>
      <c r="H727" s="17">
        <v>2022</v>
      </c>
      <c r="I727" s="113">
        <v>113271000</v>
      </c>
      <c r="J727" s="41">
        <v>64295000</v>
      </c>
      <c r="K727" s="100">
        <v>3133000</v>
      </c>
      <c r="L727" s="71"/>
    </row>
    <row r="728" spans="1:12" s="13" customFormat="1" ht="78.75" customHeight="1">
      <c r="A728" s="160">
        <v>726</v>
      </c>
      <c r="B728" s="156" t="s">
        <v>473</v>
      </c>
      <c r="C728" s="105" t="s">
        <v>570</v>
      </c>
      <c r="D728" s="177" t="s">
        <v>863</v>
      </c>
      <c r="E728" s="60" t="s">
        <v>291</v>
      </c>
      <c r="F728" s="16" t="s">
        <v>864</v>
      </c>
      <c r="G728" s="23">
        <v>42426</v>
      </c>
      <c r="H728" s="23">
        <v>43917</v>
      </c>
      <c r="I728" s="115">
        <v>3408680000</v>
      </c>
      <c r="J728" s="115">
        <v>1600000000</v>
      </c>
      <c r="K728" s="115">
        <v>0</v>
      </c>
      <c r="L728" s="71"/>
    </row>
    <row r="729" spans="1:12" s="13" customFormat="1" ht="78.75" customHeight="1">
      <c r="A729" s="160">
        <v>727</v>
      </c>
      <c r="B729" s="156" t="s">
        <v>473</v>
      </c>
      <c r="C729" s="105" t="s">
        <v>570</v>
      </c>
      <c r="D729" s="177" t="s">
        <v>865</v>
      </c>
      <c r="E729" s="60" t="s">
        <v>195</v>
      </c>
      <c r="F729" s="16" t="s">
        <v>862</v>
      </c>
      <c r="G729" s="23">
        <v>43110</v>
      </c>
      <c r="H729" s="23">
        <v>43830</v>
      </c>
      <c r="I729" s="115">
        <v>18005035.899999999</v>
      </c>
      <c r="J729" s="115">
        <v>10766354.699999999</v>
      </c>
      <c r="K729" s="115">
        <v>4312645.3</v>
      </c>
      <c r="L729" s="71"/>
    </row>
    <row r="730" spans="1:12" s="13" customFormat="1" ht="78.75" customHeight="1">
      <c r="A730" s="157">
        <v>728</v>
      </c>
      <c r="B730" s="156" t="s">
        <v>473</v>
      </c>
      <c r="C730" s="105" t="s">
        <v>570</v>
      </c>
      <c r="D730" s="177" t="s">
        <v>866</v>
      </c>
      <c r="E730" s="60" t="s">
        <v>180</v>
      </c>
      <c r="F730" s="16" t="s">
        <v>862</v>
      </c>
      <c r="G730" s="23">
        <v>43861</v>
      </c>
      <c r="H730" s="23">
        <v>44539</v>
      </c>
      <c r="I730" s="115">
        <v>600856000</v>
      </c>
      <c r="J730" s="115">
        <v>0</v>
      </c>
      <c r="K730" s="115">
        <v>297777164.94</v>
      </c>
      <c r="L730" s="71"/>
    </row>
    <row r="731" spans="1:12" s="13" customFormat="1" ht="78.75" customHeight="1">
      <c r="A731" s="160">
        <v>729</v>
      </c>
      <c r="B731" s="156" t="s">
        <v>473</v>
      </c>
      <c r="C731" s="105" t="s">
        <v>570</v>
      </c>
      <c r="D731" s="177" t="s">
        <v>867</v>
      </c>
      <c r="E731" s="60" t="s">
        <v>180</v>
      </c>
      <c r="F731" s="16" t="s">
        <v>862</v>
      </c>
      <c r="G731" s="23">
        <v>43917</v>
      </c>
      <c r="H731" s="23">
        <v>44166</v>
      </c>
      <c r="I731" s="115">
        <v>115168000</v>
      </c>
      <c r="J731" s="115">
        <v>0</v>
      </c>
      <c r="K731" s="115">
        <v>115168000</v>
      </c>
      <c r="L731" s="71"/>
    </row>
    <row r="732" spans="1:12" s="13" customFormat="1" ht="47.1" customHeight="1">
      <c r="A732" s="160">
        <v>730</v>
      </c>
      <c r="B732" s="156" t="s">
        <v>473</v>
      </c>
      <c r="C732" s="105" t="s">
        <v>570</v>
      </c>
      <c r="D732" s="177" t="s">
        <v>868</v>
      </c>
      <c r="E732" s="60" t="s">
        <v>136</v>
      </c>
      <c r="F732" s="16" t="s">
        <v>869</v>
      </c>
      <c r="G732" s="23">
        <v>43810</v>
      </c>
      <c r="H732" s="23">
        <v>43881</v>
      </c>
      <c r="I732" s="115">
        <v>778304.4</v>
      </c>
      <c r="J732" s="115">
        <v>0</v>
      </c>
      <c r="K732" s="115">
        <v>778304.4</v>
      </c>
      <c r="L732" s="71"/>
    </row>
    <row r="733" spans="1:12" s="6" customFormat="1" ht="47.1" customHeight="1">
      <c r="A733" s="157">
        <v>731</v>
      </c>
      <c r="B733" s="156" t="s">
        <v>473</v>
      </c>
      <c r="C733" s="105" t="s">
        <v>458</v>
      </c>
      <c r="D733" s="177" t="s">
        <v>468</v>
      </c>
      <c r="E733" s="145" t="s">
        <v>21</v>
      </c>
      <c r="F733" s="16" t="s">
        <v>608</v>
      </c>
      <c r="G733" s="16">
        <v>2017</v>
      </c>
      <c r="H733" s="16">
        <v>2020</v>
      </c>
      <c r="I733" s="21">
        <v>226053</v>
      </c>
      <c r="J733" s="51">
        <v>207968</v>
      </c>
      <c r="K733" s="21">
        <v>18084</v>
      </c>
      <c r="L733" s="71"/>
    </row>
    <row r="734" spans="1:12" s="13" customFormat="1" ht="47.1" customHeight="1">
      <c r="A734" s="160">
        <v>732</v>
      </c>
      <c r="B734" s="156" t="s">
        <v>473</v>
      </c>
      <c r="C734" s="105" t="s">
        <v>546</v>
      </c>
      <c r="D734" s="176" t="s">
        <v>872</v>
      </c>
      <c r="E734" s="142" t="s">
        <v>198</v>
      </c>
      <c r="F734" s="15" t="s">
        <v>608</v>
      </c>
      <c r="G734" s="15">
        <v>2018</v>
      </c>
      <c r="H734" s="15">
        <v>2020</v>
      </c>
      <c r="I734" s="34">
        <v>290000</v>
      </c>
      <c r="J734" s="34">
        <v>111400</v>
      </c>
      <c r="K734" s="34">
        <v>107900</v>
      </c>
      <c r="L734" s="34"/>
    </row>
    <row r="735" spans="1:12" s="13" customFormat="1" ht="47.1" customHeight="1">
      <c r="A735" s="160">
        <v>733</v>
      </c>
      <c r="B735" s="156" t="s">
        <v>473</v>
      </c>
      <c r="C735" s="105" t="s">
        <v>546</v>
      </c>
      <c r="D735" s="176" t="s">
        <v>873</v>
      </c>
      <c r="E735" s="142" t="s">
        <v>145</v>
      </c>
      <c r="F735" s="16" t="s">
        <v>874</v>
      </c>
      <c r="G735" s="15">
        <v>2018</v>
      </c>
      <c r="H735" s="15">
        <v>2020</v>
      </c>
      <c r="I735" s="34">
        <v>1</v>
      </c>
      <c r="J735" s="34">
        <v>0</v>
      </c>
      <c r="K735" s="34">
        <v>0</v>
      </c>
      <c r="L735" s="34"/>
    </row>
    <row r="736" spans="1:12" s="13" customFormat="1" ht="47.1" customHeight="1">
      <c r="A736" s="157">
        <v>734</v>
      </c>
      <c r="B736" s="156" t="s">
        <v>473</v>
      </c>
      <c r="C736" s="105" t="s">
        <v>546</v>
      </c>
      <c r="D736" s="176" t="s">
        <v>875</v>
      </c>
      <c r="E736" s="142"/>
      <c r="F736" s="16" t="s">
        <v>199</v>
      </c>
      <c r="G736" s="15">
        <v>2020</v>
      </c>
      <c r="H736" s="15">
        <v>2020</v>
      </c>
      <c r="I736" s="34">
        <v>15684679.369999999</v>
      </c>
      <c r="J736" s="34">
        <v>0</v>
      </c>
      <c r="K736" s="34">
        <v>1568467.94</v>
      </c>
      <c r="L736" s="34"/>
    </row>
    <row r="737" spans="1:12" s="13" customFormat="1" ht="47.1" customHeight="1">
      <c r="A737" s="160">
        <v>735</v>
      </c>
      <c r="B737" s="156" t="s">
        <v>473</v>
      </c>
      <c r="C737" s="105" t="s">
        <v>546</v>
      </c>
      <c r="D737" s="176" t="s">
        <v>876</v>
      </c>
      <c r="E737" s="142" t="s">
        <v>62</v>
      </c>
      <c r="F737" s="16" t="s">
        <v>608</v>
      </c>
      <c r="G737" s="15">
        <v>2018</v>
      </c>
      <c r="H737" s="15">
        <v>2020</v>
      </c>
      <c r="I737" s="34">
        <v>162104.60999999999</v>
      </c>
      <c r="J737" s="34">
        <v>49592.15</v>
      </c>
      <c r="K737" s="34">
        <v>112512.46</v>
      </c>
      <c r="L737" s="34"/>
    </row>
    <row r="738" spans="1:12" s="13" customFormat="1" ht="47.1" customHeight="1">
      <c r="A738" s="160">
        <v>736</v>
      </c>
      <c r="B738" s="156" t="s">
        <v>473</v>
      </c>
      <c r="C738" s="105" t="s">
        <v>546</v>
      </c>
      <c r="D738" s="176" t="s">
        <v>877</v>
      </c>
      <c r="E738" s="142" t="s">
        <v>62</v>
      </c>
      <c r="F738" s="16" t="s">
        <v>608</v>
      </c>
      <c r="G738" s="15">
        <v>2017</v>
      </c>
      <c r="H738" s="15">
        <v>2020</v>
      </c>
      <c r="I738" s="34">
        <v>64000</v>
      </c>
      <c r="J738" s="34">
        <v>32000</v>
      </c>
      <c r="K738" s="34">
        <v>32000</v>
      </c>
      <c r="L738" s="34"/>
    </row>
    <row r="739" spans="1:12" s="13" customFormat="1" ht="47.1" customHeight="1">
      <c r="A739" s="157">
        <v>737</v>
      </c>
      <c r="B739" s="156" t="s">
        <v>473</v>
      </c>
      <c r="C739" s="105" t="s">
        <v>546</v>
      </c>
      <c r="D739" s="176" t="s">
        <v>878</v>
      </c>
      <c r="E739" s="142" t="s">
        <v>62</v>
      </c>
      <c r="F739" s="16" t="s">
        <v>199</v>
      </c>
      <c r="G739" s="15">
        <v>2020</v>
      </c>
      <c r="H739" s="15">
        <v>2020</v>
      </c>
      <c r="I739" s="34">
        <v>1372000</v>
      </c>
      <c r="J739" s="34">
        <v>0</v>
      </c>
      <c r="K739" s="34">
        <v>1372000</v>
      </c>
      <c r="L739" s="34"/>
    </row>
    <row r="740" spans="1:12" s="13" customFormat="1" ht="81" customHeight="1">
      <c r="A740" s="160">
        <v>738</v>
      </c>
      <c r="B740" s="156" t="s">
        <v>473</v>
      </c>
      <c r="C740" s="105" t="s">
        <v>546</v>
      </c>
      <c r="D740" s="176" t="s">
        <v>879</v>
      </c>
      <c r="E740" s="142"/>
      <c r="F740" s="16" t="s">
        <v>880</v>
      </c>
      <c r="G740" s="15">
        <v>2020</v>
      </c>
      <c r="H740" s="15">
        <v>2020</v>
      </c>
      <c r="I740" s="34">
        <v>142927.62</v>
      </c>
      <c r="J740" s="34">
        <v>0</v>
      </c>
      <c r="K740" s="34">
        <v>42449.55</v>
      </c>
      <c r="L740" s="34"/>
    </row>
    <row r="741" spans="1:12" s="13" customFormat="1" ht="81" customHeight="1">
      <c r="A741" s="160">
        <v>739</v>
      </c>
      <c r="B741" s="156" t="s">
        <v>473</v>
      </c>
      <c r="C741" s="105" t="s">
        <v>546</v>
      </c>
      <c r="D741" s="176" t="s">
        <v>881</v>
      </c>
      <c r="E741" s="142"/>
      <c r="F741" s="16" t="s">
        <v>880</v>
      </c>
      <c r="G741" s="15">
        <v>2020</v>
      </c>
      <c r="H741" s="15">
        <v>2020</v>
      </c>
      <c r="I741" s="34">
        <v>700000</v>
      </c>
      <c r="J741" s="34">
        <v>0</v>
      </c>
      <c r="K741" s="34">
        <v>700000</v>
      </c>
      <c r="L741" s="34"/>
    </row>
    <row r="742" spans="1:12" s="13" customFormat="1" ht="81" customHeight="1">
      <c r="A742" s="157">
        <v>740</v>
      </c>
      <c r="B742" s="156" t="s">
        <v>473</v>
      </c>
      <c r="C742" s="105" t="s">
        <v>546</v>
      </c>
      <c r="D742" s="176" t="s">
        <v>882</v>
      </c>
      <c r="E742" s="142"/>
      <c r="F742" s="16" t="s">
        <v>883</v>
      </c>
      <c r="G742" s="15">
        <v>2020</v>
      </c>
      <c r="H742" s="15">
        <v>2020</v>
      </c>
      <c r="I742" s="34">
        <v>8829303</v>
      </c>
      <c r="J742" s="34">
        <v>0</v>
      </c>
      <c r="K742" s="34">
        <v>3430184.38</v>
      </c>
      <c r="L742" s="34"/>
    </row>
    <row r="743" spans="1:12" s="13" customFormat="1" ht="81" customHeight="1">
      <c r="A743" s="160">
        <v>741</v>
      </c>
      <c r="B743" s="156" t="s">
        <v>473</v>
      </c>
      <c r="C743" s="105" t="s">
        <v>546</v>
      </c>
      <c r="D743" s="176" t="s">
        <v>884</v>
      </c>
      <c r="E743" s="142" t="s">
        <v>14</v>
      </c>
      <c r="F743" s="16" t="s">
        <v>880</v>
      </c>
      <c r="G743" s="15">
        <v>2020</v>
      </c>
      <c r="H743" s="15">
        <v>2020</v>
      </c>
      <c r="I743" s="34">
        <v>16564033</v>
      </c>
      <c r="J743" s="34">
        <v>0</v>
      </c>
      <c r="K743" s="34">
        <v>1656403.3</v>
      </c>
      <c r="L743" s="34"/>
    </row>
    <row r="744" spans="1:12" s="13" customFormat="1" ht="81" customHeight="1">
      <c r="A744" s="160">
        <v>742</v>
      </c>
      <c r="B744" s="156" t="s">
        <v>473</v>
      </c>
      <c r="C744" s="105" t="s">
        <v>546</v>
      </c>
      <c r="D744" s="176" t="s">
        <v>885</v>
      </c>
      <c r="E744" s="142"/>
      <c r="F744" s="16" t="s">
        <v>886</v>
      </c>
      <c r="G744" s="15">
        <v>2020</v>
      </c>
      <c r="H744" s="15">
        <v>2020</v>
      </c>
      <c r="I744" s="34">
        <v>1279598.32</v>
      </c>
      <c r="J744" s="34">
        <v>0</v>
      </c>
      <c r="K744" s="34">
        <v>840000</v>
      </c>
      <c r="L744" s="34"/>
    </row>
    <row r="745" spans="1:12" s="13" customFormat="1" ht="72" customHeight="1">
      <c r="A745" s="157">
        <v>743</v>
      </c>
      <c r="B745" s="156" t="s">
        <v>473</v>
      </c>
      <c r="C745" s="105" t="s">
        <v>546</v>
      </c>
      <c r="D745" s="176" t="s">
        <v>887</v>
      </c>
      <c r="E745" s="142" t="s">
        <v>12</v>
      </c>
      <c r="F745" s="16" t="s">
        <v>199</v>
      </c>
      <c r="G745" s="15">
        <v>2020</v>
      </c>
      <c r="H745" s="15">
        <v>2020</v>
      </c>
      <c r="I745" s="34">
        <v>8587763.5</v>
      </c>
      <c r="J745" s="34">
        <v>0</v>
      </c>
      <c r="K745" s="34">
        <v>1288165</v>
      </c>
      <c r="L745" s="34"/>
    </row>
    <row r="746" spans="1:12" s="13" customFormat="1" ht="72" customHeight="1">
      <c r="A746" s="160">
        <v>744</v>
      </c>
      <c r="B746" s="156" t="s">
        <v>473</v>
      </c>
      <c r="C746" s="105" t="s">
        <v>546</v>
      </c>
      <c r="D746" s="176" t="s">
        <v>888</v>
      </c>
      <c r="E746" s="142"/>
      <c r="F746" s="16" t="s">
        <v>883</v>
      </c>
      <c r="G746" s="15">
        <v>2020</v>
      </c>
      <c r="H746" s="15">
        <v>2020</v>
      </c>
      <c r="I746" s="34">
        <v>13380451</v>
      </c>
      <c r="J746" s="34">
        <v>51800</v>
      </c>
      <c r="K746" s="34">
        <v>5318280</v>
      </c>
      <c r="L746" s="34"/>
    </row>
    <row r="747" spans="1:12" s="13" customFormat="1" ht="72" customHeight="1">
      <c r="A747" s="160">
        <v>745</v>
      </c>
      <c r="B747" s="156" t="s">
        <v>473</v>
      </c>
      <c r="C747" s="105" t="s">
        <v>546</v>
      </c>
      <c r="D747" s="176" t="s">
        <v>889</v>
      </c>
      <c r="E747" s="142" t="s">
        <v>62</v>
      </c>
      <c r="F747" s="16" t="s">
        <v>890</v>
      </c>
      <c r="G747" s="15">
        <v>2018</v>
      </c>
      <c r="H747" s="15">
        <v>2020</v>
      </c>
      <c r="I747" s="34">
        <v>4598580</v>
      </c>
      <c r="J747" s="34">
        <v>3813947.14</v>
      </c>
      <c r="K747" s="34">
        <v>0</v>
      </c>
      <c r="L747" s="34"/>
    </row>
    <row r="748" spans="1:12" s="13" customFormat="1" ht="72" customHeight="1">
      <c r="A748" s="157">
        <v>746</v>
      </c>
      <c r="B748" s="156" t="s">
        <v>473</v>
      </c>
      <c r="C748" s="105" t="s">
        <v>546</v>
      </c>
      <c r="D748" s="176" t="s">
        <v>891</v>
      </c>
      <c r="E748" s="142" t="s">
        <v>62</v>
      </c>
      <c r="F748" s="16" t="s">
        <v>71</v>
      </c>
      <c r="G748" s="15">
        <v>2019</v>
      </c>
      <c r="H748" s="15">
        <v>2020</v>
      </c>
      <c r="I748" s="34">
        <v>420000</v>
      </c>
      <c r="J748" s="34">
        <v>161090</v>
      </c>
      <c r="K748" s="34">
        <v>258909</v>
      </c>
      <c r="L748" s="34"/>
    </row>
    <row r="749" spans="1:12" s="13" customFormat="1" ht="72" customHeight="1">
      <c r="A749" s="160">
        <v>747</v>
      </c>
      <c r="B749" s="156" t="s">
        <v>473</v>
      </c>
      <c r="C749" s="105" t="s">
        <v>546</v>
      </c>
      <c r="D749" s="176" t="s">
        <v>892</v>
      </c>
      <c r="E749" s="142" t="s">
        <v>145</v>
      </c>
      <c r="F749" s="16" t="s">
        <v>880</v>
      </c>
      <c r="G749" s="15">
        <v>2019</v>
      </c>
      <c r="H749" s="15">
        <v>2020</v>
      </c>
      <c r="I749" s="34">
        <v>28463990.219999999</v>
      </c>
      <c r="J749" s="34">
        <v>5205421</v>
      </c>
      <c r="K749" s="34">
        <v>7115997.9800000004</v>
      </c>
      <c r="L749" s="34"/>
    </row>
    <row r="750" spans="1:12" s="13" customFormat="1" ht="72" customHeight="1">
      <c r="A750" s="160">
        <v>748</v>
      </c>
      <c r="B750" s="156" t="s">
        <v>473</v>
      </c>
      <c r="C750" s="105" t="s">
        <v>546</v>
      </c>
      <c r="D750" s="176" t="s">
        <v>893</v>
      </c>
      <c r="E750" s="142" t="s">
        <v>198</v>
      </c>
      <c r="F750" s="16" t="s">
        <v>608</v>
      </c>
      <c r="G750" s="15">
        <v>2017</v>
      </c>
      <c r="H750" s="15">
        <v>2020</v>
      </c>
      <c r="I750" s="34">
        <v>167000</v>
      </c>
      <c r="J750" s="34">
        <v>83500</v>
      </c>
      <c r="K750" s="34">
        <v>83500</v>
      </c>
      <c r="L750" s="34"/>
    </row>
    <row r="751" spans="1:12" s="13" customFormat="1" ht="72" customHeight="1">
      <c r="A751" s="157">
        <v>749</v>
      </c>
      <c r="B751" s="156" t="s">
        <v>473</v>
      </c>
      <c r="C751" s="105" t="s">
        <v>546</v>
      </c>
      <c r="D751" s="176" t="s">
        <v>894</v>
      </c>
      <c r="E751" s="142" t="s">
        <v>62</v>
      </c>
      <c r="F751" s="45" t="s">
        <v>895</v>
      </c>
      <c r="G751" s="15">
        <v>2016</v>
      </c>
      <c r="H751" s="15">
        <v>2020</v>
      </c>
      <c r="I751" s="34">
        <v>101000</v>
      </c>
      <c r="J751" s="34">
        <v>0</v>
      </c>
      <c r="K751" s="34">
        <v>101000</v>
      </c>
      <c r="L751" s="34"/>
    </row>
    <row r="752" spans="1:12" s="13" customFormat="1" ht="72" customHeight="1">
      <c r="A752" s="160">
        <v>750</v>
      </c>
      <c r="B752" s="156" t="s">
        <v>473</v>
      </c>
      <c r="C752" s="105" t="s">
        <v>546</v>
      </c>
      <c r="D752" s="176" t="s">
        <v>896</v>
      </c>
      <c r="E752" s="142" t="s">
        <v>62</v>
      </c>
      <c r="F752" s="45" t="s">
        <v>895</v>
      </c>
      <c r="G752" s="15">
        <v>2017</v>
      </c>
      <c r="H752" s="15">
        <v>2020</v>
      </c>
      <c r="I752" s="34">
        <v>4097633.26</v>
      </c>
      <c r="J752" s="34">
        <v>0</v>
      </c>
      <c r="K752" s="34">
        <v>4097633.26</v>
      </c>
      <c r="L752" s="34"/>
    </row>
    <row r="753" spans="1:12" s="13" customFormat="1" ht="72" customHeight="1">
      <c r="A753" s="160">
        <v>751</v>
      </c>
      <c r="B753" s="156" t="s">
        <v>473</v>
      </c>
      <c r="C753" s="105" t="s">
        <v>546</v>
      </c>
      <c r="D753" s="176" t="s">
        <v>897</v>
      </c>
      <c r="E753" s="142" t="s">
        <v>62</v>
      </c>
      <c r="F753" s="45" t="s">
        <v>608</v>
      </c>
      <c r="G753" s="15">
        <v>2018</v>
      </c>
      <c r="H753" s="15">
        <v>2020</v>
      </c>
      <c r="I753" s="34">
        <v>195750</v>
      </c>
      <c r="J753" s="34">
        <v>97875</v>
      </c>
      <c r="K753" s="34">
        <v>97875</v>
      </c>
      <c r="L753" s="34"/>
    </row>
    <row r="754" spans="1:12" s="13" customFormat="1" ht="72" customHeight="1">
      <c r="A754" s="157">
        <v>752</v>
      </c>
      <c r="B754" s="156" t="s">
        <v>473</v>
      </c>
      <c r="C754" s="105" t="s">
        <v>546</v>
      </c>
      <c r="D754" s="176" t="s">
        <v>898</v>
      </c>
      <c r="E754" s="142" t="s">
        <v>62</v>
      </c>
      <c r="F754" s="45" t="s">
        <v>608</v>
      </c>
      <c r="G754" s="15">
        <v>2019</v>
      </c>
      <c r="H754" s="15">
        <v>2020</v>
      </c>
      <c r="I754" s="34">
        <v>2160657</v>
      </c>
      <c r="J754" s="34">
        <v>0</v>
      </c>
      <c r="K754" s="34">
        <v>2160657</v>
      </c>
      <c r="L754" s="34"/>
    </row>
    <row r="755" spans="1:12" s="13" customFormat="1" ht="72" customHeight="1">
      <c r="A755" s="160">
        <v>753</v>
      </c>
      <c r="B755" s="156" t="s">
        <v>473</v>
      </c>
      <c r="C755" s="105" t="s">
        <v>546</v>
      </c>
      <c r="D755" s="176" t="s">
        <v>899</v>
      </c>
      <c r="E755" s="142" t="s">
        <v>62</v>
      </c>
      <c r="F755" s="45" t="s">
        <v>71</v>
      </c>
      <c r="G755" s="15">
        <v>2018</v>
      </c>
      <c r="H755" s="15">
        <v>2020</v>
      </c>
      <c r="I755" s="34">
        <v>74963786.230000004</v>
      </c>
      <c r="J755" s="34">
        <v>22203435.239999998</v>
      </c>
      <c r="K755" s="34">
        <v>50000000</v>
      </c>
      <c r="L755" s="34"/>
    </row>
    <row r="756" spans="1:12" s="12" customFormat="1" ht="72" customHeight="1">
      <c r="A756" s="160">
        <v>754</v>
      </c>
      <c r="B756" s="156" t="s">
        <v>473</v>
      </c>
      <c r="C756" s="105" t="s">
        <v>571</v>
      </c>
      <c r="D756" s="191" t="str">
        <f>UPPER("ÜÇ KATLI BÜYÜK İSTANBUL TÜNELİ")</f>
        <v>ÜÇ KATLI BÜYÜK İSTANBUL TÜNELİ</v>
      </c>
      <c r="E756" s="211" t="s">
        <v>74</v>
      </c>
      <c r="F756" s="119" t="s">
        <v>608</v>
      </c>
      <c r="G756" s="97">
        <v>2015</v>
      </c>
      <c r="H756" s="97">
        <v>2020</v>
      </c>
      <c r="I756" s="120">
        <v>103532000</v>
      </c>
      <c r="J756" s="120">
        <v>54303000</v>
      </c>
      <c r="K756" s="121">
        <v>1659000</v>
      </c>
      <c r="L756" s="122"/>
    </row>
    <row r="757" spans="1:12" s="12" customFormat="1" ht="72" customHeight="1">
      <c r="A757" s="157">
        <v>755</v>
      </c>
      <c r="B757" s="156" t="s">
        <v>473</v>
      </c>
      <c r="C757" s="105" t="s">
        <v>571</v>
      </c>
      <c r="D757" s="191" t="str">
        <f>UPPER("Ankara-İstanbul Sürat Demiryolu inşaat yapım müşavirlik,mühendislik ve kontrollük hizmeti")</f>
        <v>ANKARA-İSTANBUL SÜRAT DEMİRYOLU İNŞAAT YAPIM MÜŞAVİRLİK,MÜHENDİSLİK VE KONTROLLÜK HİZMETİ</v>
      </c>
      <c r="E757" s="212" t="s">
        <v>749</v>
      </c>
      <c r="F757" s="119" t="s">
        <v>750</v>
      </c>
      <c r="G757" s="123">
        <v>1975</v>
      </c>
      <c r="H757" s="97">
        <v>2022</v>
      </c>
      <c r="I757" s="124">
        <v>1238392000</v>
      </c>
      <c r="J757" s="124">
        <v>101858000</v>
      </c>
      <c r="K757" s="124">
        <v>4000</v>
      </c>
      <c r="L757" s="125"/>
    </row>
    <row r="758" spans="1:12" s="12" customFormat="1" ht="72" customHeight="1">
      <c r="A758" s="160">
        <v>756</v>
      </c>
      <c r="B758" s="156" t="s">
        <v>473</v>
      </c>
      <c r="C758" s="105" t="s">
        <v>571</v>
      </c>
      <c r="D758" s="192" t="str">
        <f>UPPER("'Gebze-Haydarpaşa,Sirkeci-Halkalı Banliyö Hattlarının İyileştirilmesi ve Demiryolu Boğaz Tüp Geçişi İnşaatı ")</f>
        <v xml:space="preserve">'GEBZE-HAYDARPAŞA,SİRKECİ-HALKALI BANLİYÖ HATTLARININ İYİLEŞTİRİLMESİ VE DEMİRYOLU BOĞAZ TÜP GEÇİŞİ İNŞAATI </v>
      </c>
      <c r="E758" s="211" t="s">
        <v>751</v>
      </c>
      <c r="F758" s="119" t="s">
        <v>750</v>
      </c>
      <c r="G758" s="126">
        <v>1998</v>
      </c>
      <c r="H758" s="97">
        <v>2021</v>
      </c>
      <c r="I758" s="124">
        <v>27527897000</v>
      </c>
      <c r="J758" s="127">
        <v>22356755000</v>
      </c>
      <c r="K758" s="124">
        <v>1297919000</v>
      </c>
      <c r="L758" s="125"/>
    </row>
    <row r="759" spans="1:12" s="12" customFormat="1" ht="72" customHeight="1">
      <c r="A759" s="160">
        <v>757</v>
      </c>
      <c r="B759" s="156" t="s">
        <v>473</v>
      </c>
      <c r="C759" s="105" t="s">
        <v>571</v>
      </c>
      <c r="D759" s="193" t="str">
        <f>UPPER("'Atatürk ve Sabiha Gökçen Havalimanlarına Demiryolu Bağlantıları    ")</f>
        <v xml:space="preserve">'ATATÜRK VE SABİHA GÖKÇEN HAVALİMANLARINA DEMİRYOLU BAĞLANTILARI    </v>
      </c>
      <c r="E759" s="213" t="s">
        <v>74</v>
      </c>
      <c r="F759" s="119" t="s">
        <v>752</v>
      </c>
      <c r="G759" s="128">
        <v>2007</v>
      </c>
      <c r="H759" s="129">
        <v>2022</v>
      </c>
      <c r="I759" s="130">
        <v>1589382000</v>
      </c>
      <c r="J759" s="131">
        <v>1087484000</v>
      </c>
      <c r="K759" s="131">
        <v>329124000</v>
      </c>
      <c r="L759" s="125"/>
    </row>
    <row r="760" spans="1:12" s="12" customFormat="1" ht="72" customHeight="1">
      <c r="A760" s="157">
        <v>758</v>
      </c>
      <c r="B760" s="156" t="s">
        <v>473</v>
      </c>
      <c r="C760" s="105" t="s">
        <v>571</v>
      </c>
      <c r="D760" s="191" t="str">
        <f>UPPER("Bakırköy - Bahçelievler - Kirazlı Metro  ")</f>
        <v xml:space="preserve">BAKIRKÖY - BAHÇELİEVLER - KİRAZLI METRO  </v>
      </c>
      <c r="E760" s="127" t="s">
        <v>74</v>
      </c>
      <c r="F760" s="119" t="s">
        <v>750</v>
      </c>
      <c r="G760" s="97">
        <v>2013</v>
      </c>
      <c r="H760" s="97">
        <v>2022</v>
      </c>
      <c r="I760" s="124">
        <v>2422476000</v>
      </c>
      <c r="J760" s="127">
        <v>818256000</v>
      </c>
      <c r="K760" s="124">
        <v>482215000</v>
      </c>
      <c r="L760" s="125"/>
    </row>
    <row r="761" spans="1:12" s="12" customFormat="1" ht="72" customHeight="1">
      <c r="A761" s="160">
        <v>759</v>
      </c>
      <c r="B761" s="156" t="s">
        <v>473</v>
      </c>
      <c r="C761" s="105" t="s">
        <v>571</v>
      </c>
      <c r="D761" s="191" t="str">
        <f>UPPER("Yenikapı-İncirli-Sefaköy Metro Hattı")</f>
        <v>YENİKAPI-İNCİRLİ-SEFAKÖY METRO HATTI</v>
      </c>
      <c r="E761" s="127" t="s">
        <v>74</v>
      </c>
      <c r="F761" s="119" t="s">
        <v>199</v>
      </c>
      <c r="G761" s="123">
        <v>2015</v>
      </c>
      <c r="H761" s="97">
        <v>2023</v>
      </c>
      <c r="I761" s="124">
        <v>5237466000</v>
      </c>
      <c r="J761" s="120">
        <v>0</v>
      </c>
      <c r="K761" s="124">
        <v>20000</v>
      </c>
      <c r="L761" s="125"/>
    </row>
    <row r="762" spans="1:12" s="12" customFormat="1" ht="72" customHeight="1">
      <c r="A762" s="160">
        <v>760</v>
      </c>
      <c r="B762" s="156" t="s">
        <v>473</v>
      </c>
      <c r="C762" s="105" t="s">
        <v>571</v>
      </c>
      <c r="D762" s="191" t="str">
        <f>UPPER("'İstanbul Yeni Havalimanı Raylı Sistem Bağlantıları")</f>
        <v>'İSTANBUL YENİ HAVALİMANI RAYLI SİSTEM BAĞLANTILARI</v>
      </c>
      <c r="E762" s="127" t="s">
        <v>74</v>
      </c>
      <c r="F762" s="119" t="s">
        <v>750</v>
      </c>
      <c r="G762" s="123">
        <v>2016</v>
      </c>
      <c r="H762" s="97">
        <v>2022</v>
      </c>
      <c r="I762" s="124">
        <v>17035039</v>
      </c>
      <c r="J762" s="127">
        <v>5793320</v>
      </c>
      <c r="K762" s="127">
        <v>2473996</v>
      </c>
      <c r="L762" s="125"/>
    </row>
    <row r="763" spans="1:12" s="12" customFormat="1" ht="72" customHeight="1">
      <c r="A763" s="157">
        <v>761</v>
      </c>
      <c r="B763" s="156" t="s">
        <v>473</v>
      </c>
      <c r="C763" s="105" t="s">
        <v>571</v>
      </c>
      <c r="D763" s="191" t="s">
        <v>753</v>
      </c>
      <c r="E763" s="127" t="s">
        <v>74</v>
      </c>
      <c r="F763" s="119" t="s">
        <v>750</v>
      </c>
      <c r="G763" s="123">
        <v>2017</v>
      </c>
      <c r="H763" s="97">
        <v>2020</v>
      </c>
      <c r="I763" s="127">
        <v>1434580000</v>
      </c>
      <c r="J763" s="127">
        <v>254700000</v>
      </c>
      <c r="K763" s="127">
        <v>137105000</v>
      </c>
      <c r="L763" s="125"/>
    </row>
    <row r="764" spans="1:12" s="6" customFormat="1" ht="47.1" customHeight="1">
      <c r="A764" s="160">
        <v>762</v>
      </c>
      <c r="B764" s="156" t="s">
        <v>18</v>
      </c>
      <c r="C764" s="105" t="s">
        <v>319</v>
      </c>
      <c r="D764" s="183" t="s">
        <v>1271</v>
      </c>
      <c r="E764" s="143" t="s">
        <v>818</v>
      </c>
      <c r="F764" s="17" t="s">
        <v>296</v>
      </c>
      <c r="G764" s="54">
        <v>43847</v>
      </c>
      <c r="H764" s="54">
        <v>44447</v>
      </c>
      <c r="I764" s="68">
        <v>15667000</v>
      </c>
      <c r="J764" s="117">
        <v>313340</v>
      </c>
      <c r="K764" s="147"/>
      <c r="L764" s="147"/>
    </row>
    <row r="765" spans="1:12" s="6" customFormat="1" ht="47.1" customHeight="1">
      <c r="A765" s="160">
        <v>763</v>
      </c>
      <c r="B765" s="156" t="s">
        <v>473</v>
      </c>
      <c r="C765" s="105" t="s">
        <v>697</v>
      </c>
      <c r="D765" s="176" t="s">
        <v>73</v>
      </c>
      <c r="E765" s="142" t="s">
        <v>74</v>
      </c>
      <c r="F765" s="15" t="s">
        <v>1142</v>
      </c>
      <c r="G765" s="15">
        <v>2020</v>
      </c>
      <c r="H765" s="15">
        <v>2020</v>
      </c>
      <c r="I765" s="35">
        <v>2189000</v>
      </c>
      <c r="J765" s="34">
        <v>0</v>
      </c>
      <c r="K765" s="35">
        <v>2189000</v>
      </c>
      <c r="L765" s="34"/>
    </row>
    <row r="766" spans="1:12" s="6" customFormat="1" ht="47.1" customHeight="1">
      <c r="A766" s="157">
        <v>764</v>
      </c>
      <c r="B766" s="156" t="s">
        <v>473</v>
      </c>
      <c r="C766" s="105" t="s">
        <v>331</v>
      </c>
      <c r="D766" s="177" t="s">
        <v>700</v>
      </c>
      <c r="E766" s="145" t="s">
        <v>17</v>
      </c>
      <c r="F766" s="16" t="s">
        <v>321</v>
      </c>
      <c r="G766" s="16">
        <v>2018</v>
      </c>
      <c r="H766" s="16">
        <v>2021</v>
      </c>
      <c r="I766" s="71">
        <v>100000000</v>
      </c>
      <c r="J766" s="58">
        <v>15680000</v>
      </c>
      <c r="K766" s="71">
        <v>36000000</v>
      </c>
      <c r="L766" s="58">
        <v>0</v>
      </c>
    </row>
    <row r="767" spans="1:12" s="6" customFormat="1" ht="47.1" customHeight="1">
      <c r="A767" s="160">
        <v>765</v>
      </c>
      <c r="B767" s="156" t="s">
        <v>473</v>
      </c>
      <c r="C767" s="105" t="s">
        <v>331</v>
      </c>
      <c r="D767" s="177" t="s">
        <v>322</v>
      </c>
      <c r="E767" s="145" t="s">
        <v>17</v>
      </c>
      <c r="F767" s="16" t="s">
        <v>323</v>
      </c>
      <c r="G767" s="16">
        <v>2011</v>
      </c>
      <c r="H767" s="16">
        <v>2020</v>
      </c>
      <c r="I767" s="71">
        <v>35571200</v>
      </c>
      <c r="J767" s="58">
        <v>2102400</v>
      </c>
      <c r="K767" s="71">
        <v>19891200</v>
      </c>
      <c r="L767" s="58">
        <v>0</v>
      </c>
    </row>
    <row r="768" spans="1:12" s="6" customFormat="1" ht="47.1" customHeight="1">
      <c r="A768" s="160">
        <v>766</v>
      </c>
      <c r="B768" s="156" t="s">
        <v>473</v>
      </c>
      <c r="C768" s="105" t="s">
        <v>331</v>
      </c>
      <c r="D768" s="177" t="s">
        <v>324</v>
      </c>
      <c r="E768" s="145" t="s">
        <v>17</v>
      </c>
      <c r="F768" s="16" t="s">
        <v>325</v>
      </c>
      <c r="G768" s="16">
        <v>2015</v>
      </c>
      <c r="H768" s="16">
        <v>2020</v>
      </c>
      <c r="I768" s="71">
        <v>2102760</v>
      </c>
      <c r="J768" s="58">
        <v>0</v>
      </c>
      <c r="K768" s="71">
        <v>1000</v>
      </c>
      <c r="L768" s="58">
        <v>0</v>
      </c>
    </row>
    <row r="769" spans="1:12" s="6" customFormat="1" ht="47.1" customHeight="1">
      <c r="A769" s="157">
        <v>767</v>
      </c>
      <c r="B769" s="156" t="s">
        <v>473</v>
      </c>
      <c r="C769" s="105" t="s">
        <v>331</v>
      </c>
      <c r="D769" s="177" t="s">
        <v>326</v>
      </c>
      <c r="E769" s="145" t="s">
        <v>17</v>
      </c>
      <c r="F769" s="16" t="s">
        <v>327</v>
      </c>
      <c r="G769" s="16">
        <v>2015</v>
      </c>
      <c r="H769" s="16">
        <v>2023</v>
      </c>
      <c r="I769" s="71">
        <v>12995000</v>
      </c>
      <c r="J769" s="58">
        <v>0</v>
      </c>
      <c r="K769" s="71">
        <v>2000000</v>
      </c>
      <c r="L769" s="58">
        <v>0</v>
      </c>
    </row>
    <row r="770" spans="1:12" s="6" customFormat="1" ht="47.1" customHeight="1">
      <c r="A770" s="160">
        <v>768</v>
      </c>
      <c r="B770" s="156" t="s">
        <v>473</v>
      </c>
      <c r="C770" s="105" t="s">
        <v>331</v>
      </c>
      <c r="D770" s="177" t="s">
        <v>701</v>
      </c>
      <c r="E770" s="145" t="s">
        <v>17</v>
      </c>
      <c r="F770" s="16" t="s">
        <v>702</v>
      </c>
      <c r="G770" s="16">
        <v>2020</v>
      </c>
      <c r="H770" s="16">
        <v>2020</v>
      </c>
      <c r="I770" s="71">
        <v>5000000</v>
      </c>
      <c r="J770" s="58">
        <v>0</v>
      </c>
      <c r="K770" s="71">
        <v>5000000</v>
      </c>
      <c r="L770" s="58">
        <v>0</v>
      </c>
    </row>
    <row r="771" spans="1:12" s="6" customFormat="1" ht="47.1" customHeight="1">
      <c r="A771" s="160">
        <v>769</v>
      </c>
      <c r="B771" s="156" t="s">
        <v>473</v>
      </c>
      <c r="C771" s="105" t="s">
        <v>331</v>
      </c>
      <c r="D771" s="177" t="s">
        <v>328</v>
      </c>
      <c r="E771" s="145" t="s">
        <v>17</v>
      </c>
      <c r="F771" s="16" t="s">
        <v>329</v>
      </c>
      <c r="G771" s="16">
        <v>2017</v>
      </c>
      <c r="H771" s="16">
        <v>2023</v>
      </c>
      <c r="I771" s="71">
        <v>11500000</v>
      </c>
      <c r="J771" s="58">
        <v>0</v>
      </c>
      <c r="K771" s="71">
        <v>1000</v>
      </c>
      <c r="L771" s="58">
        <v>0</v>
      </c>
    </row>
    <row r="772" spans="1:12" s="6" customFormat="1" ht="47.1" customHeight="1">
      <c r="A772" s="157">
        <v>770</v>
      </c>
      <c r="B772" s="156" t="s">
        <v>473</v>
      </c>
      <c r="C772" s="105" t="s">
        <v>331</v>
      </c>
      <c r="D772" s="177" t="s">
        <v>330</v>
      </c>
      <c r="E772" s="145" t="s">
        <v>17</v>
      </c>
      <c r="F772" s="16" t="s">
        <v>329</v>
      </c>
      <c r="G772" s="16">
        <v>2017</v>
      </c>
      <c r="H772" s="16">
        <v>2021</v>
      </c>
      <c r="I772" s="71">
        <v>10500000</v>
      </c>
      <c r="J772" s="58">
        <v>0</v>
      </c>
      <c r="K772" s="71">
        <v>3166667</v>
      </c>
      <c r="L772" s="58">
        <v>0</v>
      </c>
    </row>
    <row r="773" spans="1:12" s="6" customFormat="1" ht="47.1" customHeight="1">
      <c r="A773" s="160">
        <v>771</v>
      </c>
      <c r="B773" s="156" t="s">
        <v>473</v>
      </c>
      <c r="C773" s="105" t="s">
        <v>331</v>
      </c>
      <c r="D773" s="177" t="s">
        <v>703</v>
      </c>
      <c r="E773" s="145" t="s">
        <v>17</v>
      </c>
      <c r="F773" s="16" t="s">
        <v>704</v>
      </c>
      <c r="G773" s="16">
        <v>2020</v>
      </c>
      <c r="H773" s="16">
        <v>2020</v>
      </c>
      <c r="I773" s="71">
        <v>1000000</v>
      </c>
      <c r="J773" s="58">
        <v>0</v>
      </c>
      <c r="K773" s="71">
        <v>1000000</v>
      </c>
      <c r="L773" s="58">
        <v>0</v>
      </c>
    </row>
    <row r="774" spans="1:12" s="6" customFormat="1" ht="47.1" customHeight="1">
      <c r="A774" s="160">
        <v>772</v>
      </c>
      <c r="B774" s="156" t="s">
        <v>473</v>
      </c>
      <c r="C774" s="105" t="s">
        <v>331</v>
      </c>
      <c r="D774" s="177" t="s">
        <v>73</v>
      </c>
      <c r="E774" s="145" t="s">
        <v>17</v>
      </c>
      <c r="F774" s="16" t="s">
        <v>325</v>
      </c>
      <c r="G774" s="16">
        <v>2019</v>
      </c>
      <c r="H774" s="16">
        <v>2020</v>
      </c>
      <c r="I774" s="71">
        <v>3602000</v>
      </c>
      <c r="J774" s="58">
        <v>0</v>
      </c>
      <c r="K774" s="71">
        <v>3602000</v>
      </c>
      <c r="L774" s="58">
        <v>0</v>
      </c>
    </row>
    <row r="775" spans="1:12" s="11" customFormat="1" ht="47.1" customHeight="1">
      <c r="A775" s="157">
        <v>773</v>
      </c>
      <c r="B775" s="156" t="s">
        <v>473</v>
      </c>
      <c r="C775" s="105" t="s">
        <v>682</v>
      </c>
      <c r="D775" s="175" t="s">
        <v>602</v>
      </c>
      <c r="E775" s="142" t="s">
        <v>1143</v>
      </c>
      <c r="F775" s="15" t="s">
        <v>199</v>
      </c>
      <c r="G775" s="15">
        <v>2014</v>
      </c>
      <c r="H775" s="15">
        <v>2021</v>
      </c>
      <c r="I775" s="39">
        <v>5000000</v>
      </c>
      <c r="J775" s="50" t="s">
        <v>459</v>
      </c>
      <c r="K775" s="39">
        <v>1000000</v>
      </c>
      <c r="L775" s="142" t="s">
        <v>459</v>
      </c>
    </row>
    <row r="776" spans="1:12" s="11" customFormat="1" ht="75.75" customHeight="1">
      <c r="A776" s="160">
        <v>774</v>
      </c>
      <c r="B776" s="156" t="s">
        <v>473</v>
      </c>
      <c r="C776" s="105" t="s">
        <v>682</v>
      </c>
      <c r="D776" s="175" t="s">
        <v>1144</v>
      </c>
      <c r="E776" s="142" t="s">
        <v>1143</v>
      </c>
      <c r="F776" s="16" t="s">
        <v>1145</v>
      </c>
      <c r="G776" s="16">
        <v>2019</v>
      </c>
      <c r="H776" s="16">
        <v>2019</v>
      </c>
      <c r="I776" s="21">
        <v>2500000</v>
      </c>
      <c r="J776" s="61" t="s">
        <v>459</v>
      </c>
      <c r="K776" s="21">
        <v>2500000</v>
      </c>
      <c r="L776" s="60" t="s">
        <v>459</v>
      </c>
    </row>
    <row r="777" spans="1:12" s="11" customFormat="1" ht="47.1" customHeight="1">
      <c r="A777" s="160">
        <v>775</v>
      </c>
      <c r="B777" s="156" t="s">
        <v>473</v>
      </c>
      <c r="C777" s="105" t="s">
        <v>682</v>
      </c>
      <c r="D777" s="175" t="s">
        <v>1146</v>
      </c>
      <c r="E777" s="142" t="s">
        <v>1143</v>
      </c>
      <c r="F777" s="16" t="s">
        <v>1147</v>
      </c>
      <c r="G777" s="16">
        <v>2020</v>
      </c>
      <c r="H777" s="16">
        <v>2020</v>
      </c>
      <c r="I777" s="21">
        <v>300000</v>
      </c>
      <c r="J777" s="61" t="s">
        <v>459</v>
      </c>
      <c r="K777" s="21">
        <v>300000</v>
      </c>
      <c r="L777" s="60" t="s">
        <v>459</v>
      </c>
    </row>
    <row r="778" spans="1:12" s="11" customFormat="1" ht="47.1" customHeight="1">
      <c r="A778" s="157">
        <v>776</v>
      </c>
      <c r="B778" s="156" t="s">
        <v>473</v>
      </c>
      <c r="C778" s="105" t="s">
        <v>682</v>
      </c>
      <c r="D778" s="175" t="s">
        <v>1148</v>
      </c>
      <c r="E778" s="142" t="s">
        <v>1143</v>
      </c>
      <c r="F778" s="16" t="s">
        <v>603</v>
      </c>
      <c r="G778" s="16">
        <v>2020</v>
      </c>
      <c r="H778" s="16">
        <v>2020</v>
      </c>
      <c r="I778" s="21">
        <v>400000</v>
      </c>
      <c r="J778" s="51" t="s">
        <v>459</v>
      </c>
      <c r="K778" s="21">
        <v>400000</v>
      </c>
      <c r="L778" s="60" t="s">
        <v>459</v>
      </c>
    </row>
    <row r="779" spans="1:12" s="11" customFormat="1" ht="47.1" customHeight="1">
      <c r="A779" s="160">
        <v>777</v>
      </c>
      <c r="B779" s="156" t="s">
        <v>473</v>
      </c>
      <c r="C779" s="105" t="s">
        <v>682</v>
      </c>
      <c r="D779" s="175" t="s">
        <v>1149</v>
      </c>
      <c r="E779" s="142" t="s">
        <v>1143</v>
      </c>
      <c r="F779" s="16" t="s">
        <v>1147</v>
      </c>
      <c r="G779" s="16">
        <v>2020</v>
      </c>
      <c r="H779" s="16">
        <v>2020</v>
      </c>
      <c r="I779" s="21">
        <v>400000</v>
      </c>
      <c r="J779" s="51" t="s">
        <v>459</v>
      </c>
      <c r="K779" s="21">
        <v>400000</v>
      </c>
      <c r="L779" s="60" t="s">
        <v>459</v>
      </c>
    </row>
    <row r="780" spans="1:12" s="11" customFormat="1" ht="47.1" customHeight="1">
      <c r="A780" s="160">
        <v>778</v>
      </c>
      <c r="B780" s="156" t="s">
        <v>473</v>
      </c>
      <c r="C780" s="105" t="s">
        <v>682</v>
      </c>
      <c r="D780" s="175" t="s">
        <v>604</v>
      </c>
      <c r="E780" s="142" t="s">
        <v>1143</v>
      </c>
      <c r="F780" s="16" t="s">
        <v>603</v>
      </c>
      <c r="G780" s="16">
        <v>2014</v>
      </c>
      <c r="H780" s="16">
        <v>2021</v>
      </c>
      <c r="I780" s="21">
        <v>9000000</v>
      </c>
      <c r="J780" s="51">
        <v>0</v>
      </c>
      <c r="K780" s="21">
        <v>2000</v>
      </c>
      <c r="L780" s="60"/>
    </row>
    <row r="781" spans="1:12" s="11" customFormat="1" ht="47.1" customHeight="1">
      <c r="A781" s="157">
        <v>779</v>
      </c>
      <c r="B781" s="156" t="s">
        <v>473</v>
      </c>
      <c r="C781" s="105" t="s">
        <v>682</v>
      </c>
      <c r="D781" s="177" t="s">
        <v>1150</v>
      </c>
      <c r="E781" s="142" t="s">
        <v>1151</v>
      </c>
      <c r="F781" s="16" t="s">
        <v>1152</v>
      </c>
      <c r="G781" s="16">
        <v>2019</v>
      </c>
      <c r="H781" s="16">
        <v>2020</v>
      </c>
      <c r="I781" s="21">
        <v>1000000</v>
      </c>
      <c r="J781" s="51">
        <v>0</v>
      </c>
      <c r="K781" s="21">
        <v>1000000</v>
      </c>
      <c r="L781" s="60"/>
    </row>
    <row r="782" spans="1:12" s="11" customFormat="1" ht="47.1" customHeight="1">
      <c r="A782" s="160">
        <v>780</v>
      </c>
      <c r="B782" s="156" t="s">
        <v>473</v>
      </c>
      <c r="C782" s="105" t="s">
        <v>682</v>
      </c>
      <c r="D782" s="177" t="s">
        <v>605</v>
      </c>
      <c r="E782" s="142" t="s">
        <v>1143</v>
      </c>
      <c r="F782" s="16" t="s">
        <v>606</v>
      </c>
      <c r="G782" s="16">
        <v>2017</v>
      </c>
      <c r="H782" s="16">
        <v>2020</v>
      </c>
      <c r="I782" s="21">
        <v>300000</v>
      </c>
      <c r="J782" s="51">
        <v>0</v>
      </c>
      <c r="K782" s="21">
        <v>300000</v>
      </c>
      <c r="L782" s="60"/>
    </row>
    <row r="783" spans="1:12" s="11" customFormat="1" ht="47.1" customHeight="1">
      <c r="A783" s="160">
        <v>781</v>
      </c>
      <c r="B783" s="156" t="s">
        <v>473</v>
      </c>
      <c r="C783" s="105" t="s">
        <v>682</v>
      </c>
      <c r="D783" s="177" t="s">
        <v>607</v>
      </c>
      <c r="E783" s="142" t="s">
        <v>1143</v>
      </c>
      <c r="F783" s="16" t="s">
        <v>603</v>
      </c>
      <c r="G783" s="16">
        <v>2019</v>
      </c>
      <c r="H783" s="16">
        <v>2020</v>
      </c>
      <c r="I783" s="21">
        <v>850000</v>
      </c>
      <c r="J783" s="51">
        <v>0</v>
      </c>
      <c r="K783" s="21">
        <v>850000</v>
      </c>
      <c r="L783" s="60"/>
    </row>
    <row r="784" spans="1:12" s="12" customFormat="1" ht="47.1" customHeight="1">
      <c r="A784" s="157">
        <v>782</v>
      </c>
      <c r="B784" s="154" t="s">
        <v>473</v>
      </c>
      <c r="C784" s="105" t="s">
        <v>659</v>
      </c>
      <c r="D784" s="176" t="s">
        <v>1406</v>
      </c>
      <c r="E784" s="142" t="s">
        <v>17</v>
      </c>
      <c r="F784" s="15" t="s">
        <v>1407</v>
      </c>
      <c r="G784" s="15">
        <v>2014</v>
      </c>
      <c r="H784" s="15">
        <v>2021</v>
      </c>
      <c r="I784" s="39">
        <v>3014000</v>
      </c>
      <c r="J784" s="61">
        <v>2572540.7000000002</v>
      </c>
      <c r="K784" s="39">
        <v>200000</v>
      </c>
      <c r="L784" s="142"/>
    </row>
    <row r="785" spans="1:12" s="12" customFormat="1" ht="47.1" customHeight="1">
      <c r="A785" s="160">
        <v>783</v>
      </c>
      <c r="B785" s="154" t="s">
        <v>473</v>
      </c>
      <c r="C785" s="105" t="s">
        <v>659</v>
      </c>
      <c r="D785" s="177" t="s">
        <v>832</v>
      </c>
      <c r="E785" s="142" t="s">
        <v>17</v>
      </c>
      <c r="F785" s="16" t="s">
        <v>1408</v>
      </c>
      <c r="G785" s="16">
        <v>2011</v>
      </c>
      <c r="H785" s="16">
        <v>2021</v>
      </c>
      <c r="I785" s="21">
        <v>164778000</v>
      </c>
      <c r="J785" s="61">
        <v>184076165.31999999</v>
      </c>
      <c r="K785" s="21">
        <v>26000000</v>
      </c>
      <c r="L785" s="60"/>
    </row>
    <row r="786" spans="1:12" s="12" customFormat="1" ht="47.1" customHeight="1">
      <c r="A786" s="160">
        <v>784</v>
      </c>
      <c r="B786" s="154" t="s">
        <v>473</v>
      </c>
      <c r="C786" s="105" t="s">
        <v>659</v>
      </c>
      <c r="D786" s="177" t="s">
        <v>68</v>
      </c>
      <c r="E786" s="142" t="s">
        <v>17</v>
      </c>
      <c r="F786" s="16" t="s">
        <v>1409</v>
      </c>
      <c r="G786" s="16">
        <v>2020</v>
      </c>
      <c r="H786" s="16">
        <v>2020</v>
      </c>
      <c r="I786" s="21">
        <v>4000000</v>
      </c>
      <c r="J786" s="61"/>
      <c r="K786" s="21">
        <v>4000000</v>
      </c>
      <c r="L786" s="60"/>
    </row>
    <row r="787" spans="1:12" s="12" customFormat="1" ht="47.1" customHeight="1">
      <c r="A787" s="157">
        <v>785</v>
      </c>
      <c r="B787" s="154" t="s">
        <v>473</v>
      </c>
      <c r="C787" s="105" t="s">
        <v>659</v>
      </c>
      <c r="D787" s="177" t="s">
        <v>834</v>
      </c>
      <c r="E787" s="142" t="s">
        <v>17</v>
      </c>
      <c r="F787" s="16" t="s">
        <v>1410</v>
      </c>
      <c r="G787" s="16">
        <v>2020</v>
      </c>
      <c r="H787" s="16">
        <v>2020</v>
      </c>
      <c r="I787" s="21">
        <v>800000</v>
      </c>
      <c r="J787" s="51"/>
      <c r="K787" s="21">
        <v>800000</v>
      </c>
      <c r="L787" s="60"/>
    </row>
    <row r="788" spans="1:12" s="12" customFormat="1" ht="47.1" customHeight="1">
      <c r="A788" s="160">
        <v>786</v>
      </c>
      <c r="B788" s="154" t="s">
        <v>473</v>
      </c>
      <c r="C788" s="105" t="s">
        <v>659</v>
      </c>
      <c r="D788" s="177" t="s">
        <v>1411</v>
      </c>
      <c r="E788" s="142" t="s">
        <v>17</v>
      </c>
      <c r="F788" s="16" t="s">
        <v>1412</v>
      </c>
      <c r="G788" s="16">
        <v>2020</v>
      </c>
      <c r="H788" s="16">
        <v>2020</v>
      </c>
      <c r="I788" s="21">
        <v>1000000</v>
      </c>
      <c r="J788" s="51"/>
      <c r="K788" s="21">
        <v>1000000</v>
      </c>
      <c r="L788" s="60"/>
    </row>
    <row r="789" spans="1:12" s="12" customFormat="1" ht="47.1" customHeight="1">
      <c r="A789" s="160">
        <v>787</v>
      </c>
      <c r="B789" s="156" t="s">
        <v>473</v>
      </c>
      <c r="C789" s="105" t="s">
        <v>659</v>
      </c>
      <c r="D789" s="177" t="s">
        <v>1413</v>
      </c>
      <c r="E789" s="142" t="s">
        <v>17</v>
      </c>
      <c r="F789" s="16" t="s">
        <v>1414</v>
      </c>
      <c r="G789" s="16">
        <v>2017</v>
      </c>
      <c r="H789" s="16">
        <v>2020</v>
      </c>
      <c r="I789" s="21">
        <v>8456000</v>
      </c>
      <c r="J789" s="51"/>
      <c r="K789" s="21">
        <v>10000</v>
      </c>
      <c r="L789" s="60"/>
    </row>
    <row r="790" spans="1:12" s="11" customFormat="1" ht="47.1" customHeight="1">
      <c r="A790" s="157">
        <v>788</v>
      </c>
      <c r="B790" s="154" t="s">
        <v>473</v>
      </c>
      <c r="C790" s="105" t="s">
        <v>619</v>
      </c>
      <c r="D790" s="177" t="s">
        <v>615</v>
      </c>
      <c r="E790" s="145" t="s">
        <v>74</v>
      </c>
      <c r="F790" s="16" t="s">
        <v>620</v>
      </c>
      <c r="G790" s="150">
        <v>2020</v>
      </c>
      <c r="H790" s="150">
        <v>2022</v>
      </c>
      <c r="I790" s="40">
        <v>5000000</v>
      </c>
      <c r="J790" s="145" t="s">
        <v>459</v>
      </c>
      <c r="K790" s="42">
        <v>3000000</v>
      </c>
      <c r="L790" s="145" t="s">
        <v>459</v>
      </c>
    </row>
    <row r="791" spans="1:12" s="11" customFormat="1" ht="47.1" customHeight="1">
      <c r="A791" s="160">
        <v>789</v>
      </c>
      <c r="B791" s="154" t="s">
        <v>473</v>
      </c>
      <c r="C791" s="105" t="s">
        <v>619</v>
      </c>
      <c r="D791" s="177" t="s">
        <v>621</v>
      </c>
      <c r="E791" s="145" t="s">
        <v>74</v>
      </c>
      <c r="F791" s="16" t="s">
        <v>622</v>
      </c>
      <c r="G791" s="150">
        <v>2020</v>
      </c>
      <c r="H791" s="150">
        <v>2020</v>
      </c>
      <c r="I791" s="40">
        <v>700000</v>
      </c>
      <c r="J791" s="145" t="s">
        <v>459</v>
      </c>
      <c r="K791" s="42">
        <v>700000</v>
      </c>
      <c r="L791" s="145" t="s">
        <v>459</v>
      </c>
    </row>
    <row r="792" spans="1:12" s="11" customFormat="1" ht="47.1" customHeight="1">
      <c r="A792" s="160">
        <v>790</v>
      </c>
      <c r="B792" s="154" t="s">
        <v>473</v>
      </c>
      <c r="C792" s="105" t="s">
        <v>619</v>
      </c>
      <c r="D792" s="177" t="s">
        <v>617</v>
      </c>
      <c r="E792" s="145" t="s">
        <v>74</v>
      </c>
      <c r="F792" s="16" t="s">
        <v>623</v>
      </c>
      <c r="G792" s="150">
        <v>2020</v>
      </c>
      <c r="H792" s="150">
        <v>2020</v>
      </c>
      <c r="I792" s="40">
        <v>800000</v>
      </c>
      <c r="J792" s="145" t="s">
        <v>459</v>
      </c>
      <c r="K792" s="42">
        <v>800000</v>
      </c>
      <c r="L792" s="145" t="s">
        <v>459</v>
      </c>
    </row>
    <row r="793" spans="1:12" s="11" customFormat="1" ht="47.1" customHeight="1">
      <c r="A793" s="157">
        <v>791</v>
      </c>
      <c r="B793" s="154" t="s">
        <v>473</v>
      </c>
      <c r="C793" s="105" t="s">
        <v>619</v>
      </c>
      <c r="D793" s="177" t="s">
        <v>73</v>
      </c>
      <c r="E793" s="145" t="s">
        <v>74</v>
      </c>
      <c r="F793" s="16" t="s">
        <v>624</v>
      </c>
      <c r="G793" s="150">
        <v>2020</v>
      </c>
      <c r="H793" s="150">
        <v>2020</v>
      </c>
      <c r="I793" s="40">
        <v>6000000</v>
      </c>
      <c r="J793" s="145" t="s">
        <v>459</v>
      </c>
      <c r="K793" s="42">
        <v>6000000</v>
      </c>
      <c r="L793" s="145" t="s">
        <v>459</v>
      </c>
    </row>
    <row r="794" spans="1:12" s="11" customFormat="1" ht="47.1" customHeight="1">
      <c r="A794" s="160">
        <v>792</v>
      </c>
      <c r="B794" s="154" t="s">
        <v>473</v>
      </c>
      <c r="C794" s="105" t="s">
        <v>619</v>
      </c>
      <c r="D794" s="175" t="s">
        <v>613</v>
      </c>
      <c r="E794" s="145" t="s">
        <v>74</v>
      </c>
      <c r="F794" s="16" t="s">
        <v>1180</v>
      </c>
      <c r="G794" s="151">
        <v>2012</v>
      </c>
      <c r="H794" s="151">
        <v>2020</v>
      </c>
      <c r="I794" s="40">
        <v>137125000</v>
      </c>
      <c r="J794" s="42">
        <v>81121653</v>
      </c>
      <c r="K794" s="42">
        <v>17117000</v>
      </c>
      <c r="L794" s="145" t="s">
        <v>459</v>
      </c>
    </row>
    <row r="795" spans="1:12" s="11" customFormat="1" ht="47.1" customHeight="1">
      <c r="A795" s="160">
        <v>793</v>
      </c>
      <c r="B795" s="156" t="s">
        <v>473</v>
      </c>
      <c r="C795" s="105" t="s">
        <v>626</v>
      </c>
      <c r="D795" s="194" t="s">
        <v>1421</v>
      </c>
      <c r="E795" s="142" t="s">
        <v>17</v>
      </c>
      <c r="F795" s="15" t="s">
        <v>608</v>
      </c>
      <c r="G795" s="15">
        <v>2019</v>
      </c>
      <c r="H795" s="15">
        <v>2020</v>
      </c>
      <c r="I795" s="62">
        <v>26168000</v>
      </c>
      <c r="J795" s="62">
        <v>26158000</v>
      </c>
      <c r="K795" s="62">
        <v>10000</v>
      </c>
      <c r="L795" s="48"/>
    </row>
    <row r="796" spans="1:12" s="11" customFormat="1" ht="47.1" customHeight="1">
      <c r="A796" s="157">
        <v>794</v>
      </c>
      <c r="B796" s="156" t="s">
        <v>473</v>
      </c>
      <c r="C796" s="105" t="s">
        <v>626</v>
      </c>
      <c r="D796" s="195" t="s">
        <v>1426</v>
      </c>
      <c r="E796" s="142" t="s">
        <v>17</v>
      </c>
      <c r="F796" s="15" t="s">
        <v>627</v>
      </c>
      <c r="G796" s="15">
        <v>2003</v>
      </c>
      <c r="H796" s="15">
        <v>2020</v>
      </c>
      <c r="I796" s="39">
        <v>18229000</v>
      </c>
      <c r="J796" s="39">
        <v>18219000</v>
      </c>
      <c r="K796" s="39">
        <v>10000</v>
      </c>
      <c r="L796" s="48"/>
    </row>
    <row r="797" spans="1:12" s="11" customFormat="1" ht="47.1" customHeight="1">
      <c r="A797" s="160">
        <v>795</v>
      </c>
      <c r="B797" s="156" t="s">
        <v>473</v>
      </c>
      <c r="C797" s="105" t="s">
        <v>626</v>
      </c>
      <c r="D797" s="194" t="s">
        <v>1422</v>
      </c>
      <c r="E797" s="142" t="s">
        <v>17</v>
      </c>
      <c r="F797" s="15" t="s">
        <v>629</v>
      </c>
      <c r="G797" s="15">
        <v>2006</v>
      </c>
      <c r="H797" s="15">
        <v>2021</v>
      </c>
      <c r="I797" s="62">
        <v>11532000</v>
      </c>
      <c r="J797" s="62">
        <v>9532000</v>
      </c>
      <c r="K797" s="62">
        <v>2000000</v>
      </c>
      <c r="L797" s="48"/>
    </row>
    <row r="798" spans="1:12" s="11" customFormat="1" ht="47.1" customHeight="1">
      <c r="A798" s="160">
        <v>796</v>
      </c>
      <c r="B798" s="156" t="s">
        <v>473</v>
      </c>
      <c r="C798" s="105" t="s">
        <v>626</v>
      </c>
      <c r="D798" s="196" t="s">
        <v>844</v>
      </c>
      <c r="E798" s="142" t="s">
        <v>17</v>
      </c>
      <c r="F798" s="15" t="s">
        <v>630</v>
      </c>
      <c r="G798" s="15">
        <v>2007</v>
      </c>
      <c r="H798" s="15">
        <v>2022</v>
      </c>
      <c r="I798" s="39">
        <v>1477000</v>
      </c>
      <c r="J798" s="39">
        <v>0</v>
      </c>
      <c r="K798" s="39">
        <v>1477000</v>
      </c>
      <c r="L798" s="48"/>
    </row>
    <row r="799" spans="1:12" s="11" customFormat="1" ht="47.1" customHeight="1">
      <c r="A799" s="157">
        <v>797</v>
      </c>
      <c r="B799" s="156" t="s">
        <v>473</v>
      </c>
      <c r="C799" s="105" t="s">
        <v>626</v>
      </c>
      <c r="D799" s="194" t="s">
        <v>1423</v>
      </c>
      <c r="E799" s="142" t="s">
        <v>17</v>
      </c>
      <c r="F799" s="15" t="s">
        <v>631</v>
      </c>
      <c r="G799" s="15">
        <v>2019</v>
      </c>
      <c r="H799" s="15">
        <v>2020</v>
      </c>
      <c r="I799" s="62">
        <v>3126000</v>
      </c>
      <c r="J799" s="62">
        <v>2926000</v>
      </c>
      <c r="K799" s="62">
        <v>200000</v>
      </c>
      <c r="L799" s="48"/>
    </row>
    <row r="800" spans="1:12" s="11" customFormat="1" ht="47.1" customHeight="1">
      <c r="A800" s="160">
        <v>798</v>
      </c>
      <c r="B800" s="156" t="s">
        <v>473</v>
      </c>
      <c r="C800" s="105" t="s">
        <v>626</v>
      </c>
      <c r="D800" s="196" t="s">
        <v>1424</v>
      </c>
      <c r="E800" s="142" t="s">
        <v>17</v>
      </c>
      <c r="F800" s="15" t="s">
        <v>623</v>
      </c>
      <c r="G800" s="15">
        <v>2019</v>
      </c>
      <c r="H800" s="15">
        <v>2020</v>
      </c>
      <c r="I800" s="39">
        <v>23540000</v>
      </c>
      <c r="J800" s="39">
        <v>23040000</v>
      </c>
      <c r="K800" s="39">
        <v>500000</v>
      </c>
      <c r="L800" s="48"/>
    </row>
    <row r="801" spans="1:12" s="11" customFormat="1" ht="47.1" customHeight="1">
      <c r="A801" s="160">
        <v>799</v>
      </c>
      <c r="B801" s="156" t="s">
        <v>473</v>
      </c>
      <c r="C801" s="105" t="s">
        <v>626</v>
      </c>
      <c r="D801" s="197" t="s">
        <v>1427</v>
      </c>
      <c r="E801" s="142" t="s">
        <v>17</v>
      </c>
      <c r="F801" s="15" t="s">
        <v>632</v>
      </c>
      <c r="G801" s="15">
        <v>2017</v>
      </c>
      <c r="H801" s="15">
        <v>2021</v>
      </c>
      <c r="I801" s="62">
        <v>52000000</v>
      </c>
      <c r="J801" s="62">
        <v>15000000</v>
      </c>
      <c r="K801" s="62">
        <v>3800000</v>
      </c>
      <c r="L801" s="48"/>
    </row>
    <row r="802" spans="1:12" s="11" customFormat="1" ht="47.1" customHeight="1">
      <c r="A802" s="157">
        <v>800</v>
      </c>
      <c r="B802" s="154" t="s">
        <v>473</v>
      </c>
      <c r="C802" s="105" t="s">
        <v>626</v>
      </c>
      <c r="D802" s="196" t="s">
        <v>1372</v>
      </c>
      <c r="E802" s="142" t="s">
        <v>17</v>
      </c>
      <c r="F802" s="15" t="s">
        <v>625</v>
      </c>
      <c r="G802" s="15">
        <v>2018</v>
      </c>
      <c r="H802" s="15">
        <v>2021</v>
      </c>
      <c r="I802" s="39">
        <v>18000000</v>
      </c>
      <c r="J802" s="39">
        <v>0</v>
      </c>
      <c r="K802" s="39">
        <v>10000000</v>
      </c>
      <c r="L802" s="48"/>
    </row>
    <row r="803" spans="1:12" s="11" customFormat="1" ht="47.1" customHeight="1">
      <c r="A803" s="160">
        <v>801</v>
      </c>
      <c r="B803" s="154" t="s">
        <v>473</v>
      </c>
      <c r="C803" s="105" t="s">
        <v>626</v>
      </c>
      <c r="D803" s="194" t="s">
        <v>1425</v>
      </c>
      <c r="E803" s="142" t="s">
        <v>17</v>
      </c>
      <c r="F803" s="15" t="s">
        <v>633</v>
      </c>
      <c r="G803" s="15">
        <v>2004</v>
      </c>
      <c r="H803" s="15">
        <v>2020</v>
      </c>
      <c r="I803" s="62">
        <v>500000</v>
      </c>
      <c r="J803" s="62">
        <v>0</v>
      </c>
      <c r="K803" s="62">
        <v>500000</v>
      </c>
      <c r="L803" s="48"/>
    </row>
    <row r="804" spans="1:12" s="11" customFormat="1" ht="47.1" customHeight="1">
      <c r="A804" s="160">
        <v>802</v>
      </c>
      <c r="B804" s="154" t="s">
        <v>473</v>
      </c>
      <c r="C804" s="105" t="s">
        <v>626</v>
      </c>
      <c r="D804" s="196" t="s">
        <v>832</v>
      </c>
      <c r="E804" s="142" t="s">
        <v>17</v>
      </c>
      <c r="F804" s="15" t="s">
        <v>634</v>
      </c>
      <c r="G804" s="15">
        <v>2012</v>
      </c>
      <c r="H804" s="15">
        <v>2020</v>
      </c>
      <c r="I804" s="39">
        <v>156002000</v>
      </c>
      <c r="J804" s="39">
        <v>0</v>
      </c>
      <c r="K804" s="39">
        <v>8000</v>
      </c>
      <c r="L804" s="48"/>
    </row>
    <row r="805" spans="1:12" s="11" customFormat="1" ht="47.1" customHeight="1">
      <c r="A805" s="157">
        <v>803</v>
      </c>
      <c r="B805" s="154" t="s">
        <v>473</v>
      </c>
      <c r="C805" s="105" t="s">
        <v>626</v>
      </c>
      <c r="D805" s="194" t="s">
        <v>830</v>
      </c>
      <c r="E805" s="142" t="s">
        <v>17</v>
      </c>
      <c r="F805" s="15" t="s">
        <v>635</v>
      </c>
      <c r="G805" s="15">
        <v>2012</v>
      </c>
      <c r="H805" s="15">
        <v>2020</v>
      </c>
      <c r="I805" s="62">
        <v>14000000</v>
      </c>
      <c r="J805" s="62">
        <v>0</v>
      </c>
      <c r="K805" s="62">
        <v>3500000</v>
      </c>
      <c r="L805" s="48"/>
    </row>
    <row r="806" spans="1:12" s="11" customFormat="1" ht="47.1" customHeight="1">
      <c r="A806" s="160">
        <v>804</v>
      </c>
      <c r="B806" s="154" t="s">
        <v>473</v>
      </c>
      <c r="C806" s="105" t="s">
        <v>626</v>
      </c>
      <c r="D806" s="196" t="s">
        <v>68</v>
      </c>
      <c r="E806" s="142" t="s">
        <v>17</v>
      </c>
      <c r="F806" s="15" t="s">
        <v>636</v>
      </c>
      <c r="G806" s="15">
        <v>2013</v>
      </c>
      <c r="H806" s="15">
        <v>2021</v>
      </c>
      <c r="I806" s="39">
        <v>7492000</v>
      </c>
      <c r="J806" s="39">
        <v>0</v>
      </c>
      <c r="K806" s="39">
        <v>7492000</v>
      </c>
      <c r="L806" s="48"/>
    </row>
    <row r="807" spans="1:12" s="11" customFormat="1" ht="47.1" customHeight="1">
      <c r="A807" s="160">
        <v>805</v>
      </c>
      <c r="B807" s="154" t="s">
        <v>473</v>
      </c>
      <c r="C807" s="105" t="s">
        <v>626</v>
      </c>
      <c r="D807" s="197" t="s">
        <v>1428</v>
      </c>
      <c r="E807" s="142" t="s">
        <v>17</v>
      </c>
      <c r="F807" s="15" t="s">
        <v>634</v>
      </c>
      <c r="G807" s="15">
        <v>2016</v>
      </c>
      <c r="H807" s="15">
        <v>2021</v>
      </c>
      <c r="I807" s="62">
        <v>60897000</v>
      </c>
      <c r="J807" s="62">
        <v>24373000</v>
      </c>
      <c r="K807" s="62">
        <v>12000000</v>
      </c>
      <c r="L807" s="48"/>
    </row>
    <row r="808" spans="1:12" s="11" customFormat="1" ht="47.1" customHeight="1">
      <c r="A808" s="157">
        <v>806</v>
      </c>
      <c r="B808" s="154" t="s">
        <v>473</v>
      </c>
      <c r="C808" s="105" t="s">
        <v>626</v>
      </c>
      <c r="D808" s="196" t="s">
        <v>834</v>
      </c>
      <c r="E808" s="142" t="s">
        <v>17</v>
      </c>
      <c r="F808" s="15" t="s">
        <v>637</v>
      </c>
      <c r="G808" s="15">
        <v>2016</v>
      </c>
      <c r="H808" s="15">
        <v>2020</v>
      </c>
      <c r="I808" s="39">
        <v>7600000</v>
      </c>
      <c r="J808" s="48">
        <v>18698000</v>
      </c>
      <c r="K808" s="39">
        <v>7600000</v>
      </c>
      <c r="L808" s="48"/>
    </row>
    <row r="809" spans="1:12" s="6" customFormat="1" ht="47.1" customHeight="1">
      <c r="A809" s="160">
        <v>807</v>
      </c>
      <c r="B809" s="154" t="s">
        <v>473</v>
      </c>
      <c r="C809" s="105" t="s">
        <v>658</v>
      </c>
      <c r="D809" s="176" t="s">
        <v>1181</v>
      </c>
      <c r="E809" s="142" t="s">
        <v>17</v>
      </c>
      <c r="F809" s="15" t="s">
        <v>678</v>
      </c>
      <c r="G809" s="15">
        <v>2020</v>
      </c>
      <c r="H809" s="15">
        <v>2020</v>
      </c>
      <c r="I809" s="39">
        <v>8200000</v>
      </c>
      <c r="J809" s="50"/>
      <c r="K809" s="39">
        <v>2000</v>
      </c>
      <c r="L809" s="232"/>
    </row>
    <row r="810" spans="1:12" s="6" customFormat="1" ht="47.1" customHeight="1">
      <c r="A810" s="160">
        <v>808</v>
      </c>
      <c r="B810" s="154" t="s">
        <v>473</v>
      </c>
      <c r="C810" s="105" t="s">
        <v>658</v>
      </c>
      <c r="D810" s="177" t="s">
        <v>1182</v>
      </c>
      <c r="E810" s="145" t="s">
        <v>17</v>
      </c>
      <c r="F810" s="15" t="s">
        <v>678</v>
      </c>
      <c r="G810" s="15">
        <v>2020</v>
      </c>
      <c r="H810" s="15">
        <v>2020</v>
      </c>
      <c r="I810" s="21">
        <v>3400000</v>
      </c>
      <c r="J810" s="61"/>
      <c r="K810" s="21">
        <v>2000</v>
      </c>
      <c r="L810" s="232"/>
    </row>
    <row r="811" spans="1:12" s="6" customFormat="1" ht="47.1" customHeight="1">
      <c r="A811" s="157">
        <v>809</v>
      </c>
      <c r="B811" s="154" t="s">
        <v>473</v>
      </c>
      <c r="C811" s="105" t="s">
        <v>658</v>
      </c>
      <c r="D811" s="177" t="s">
        <v>1183</v>
      </c>
      <c r="E811" s="145" t="s">
        <v>17</v>
      </c>
      <c r="F811" s="16" t="s">
        <v>609</v>
      </c>
      <c r="G811" s="15">
        <v>2020</v>
      </c>
      <c r="H811" s="15">
        <v>2020</v>
      </c>
      <c r="I811" s="21">
        <v>16000000</v>
      </c>
      <c r="J811" s="61"/>
      <c r="K811" s="21">
        <v>2498000</v>
      </c>
      <c r="L811" s="232"/>
    </row>
    <row r="812" spans="1:12" s="6" customFormat="1" ht="47.1" customHeight="1">
      <c r="A812" s="160">
        <v>810</v>
      </c>
      <c r="B812" s="154" t="s">
        <v>473</v>
      </c>
      <c r="C812" s="105" t="s">
        <v>658</v>
      </c>
      <c r="D812" s="177" t="s">
        <v>1184</v>
      </c>
      <c r="E812" s="145" t="s">
        <v>17</v>
      </c>
      <c r="F812" s="16" t="s">
        <v>609</v>
      </c>
      <c r="G812" s="15">
        <v>2020</v>
      </c>
      <c r="H812" s="15">
        <v>2020</v>
      </c>
      <c r="I812" s="21">
        <v>16700000</v>
      </c>
      <c r="J812" s="51"/>
      <c r="K812" s="21">
        <v>2498000</v>
      </c>
      <c r="L812" s="232"/>
    </row>
    <row r="813" spans="1:12" s="6" customFormat="1" ht="47.1" customHeight="1">
      <c r="A813" s="160">
        <v>811</v>
      </c>
      <c r="B813" s="154" t="s">
        <v>473</v>
      </c>
      <c r="C813" s="105" t="s">
        <v>658</v>
      </c>
      <c r="D813" s="177" t="s">
        <v>1185</v>
      </c>
      <c r="E813" s="145" t="s">
        <v>17</v>
      </c>
      <c r="F813" s="16" t="s">
        <v>1186</v>
      </c>
      <c r="G813" s="15">
        <v>2020</v>
      </c>
      <c r="H813" s="15">
        <v>2020</v>
      </c>
      <c r="I813" s="21">
        <v>200000</v>
      </c>
      <c r="J813" s="51"/>
      <c r="K813" s="21">
        <v>2000</v>
      </c>
      <c r="L813" s="60"/>
    </row>
    <row r="814" spans="1:12" s="6" customFormat="1" ht="47.1" customHeight="1">
      <c r="A814" s="157">
        <v>812</v>
      </c>
      <c r="B814" s="154" t="s">
        <v>473</v>
      </c>
      <c r="C814" s="105" t="s">
        <v>658</v>
      </c>
      <c r="D814" s="177" t="s">
        <v>1187</v>
      </c>
      <c r="E814" s="145" t="s">
        <v>17</v>
      </c>
      <c r="F814" s="16" t="s">
        <v>1188</v>
      </c>
      <c r="G814" s="15">
        <v>2020</v>
      </c>
      <c r="H814" s="15">
        <v>2020</v>
      </c>
      <c r="I814" s="21">
        <v>500000</v>
      </c>
      <c r="J814" s="51"/>
      <c r="K814" s="21">
        <v>250000</v>
      </c>
      <c r="L814" s="60"/>
    </row>
    <row r="815" spans="1:12" s="6" customFormat="1" ht="47.1" customHeight="1">
      <c r="A815" s="160">
        <v>813</v>
      </c>
      <c r="B815" s="154" t="s">
        <v>473</v>
      </c>
      <c r="C815" s="105" t="s">
        <v>658</v>
      </c>
      <c r="D815" s="177" t="s">
        <v>73</v>
      </c>
      <c r="E815" s="145" t="s">
        <v>17</v>
      </c>
      <c r="F815" s="16" t="s">
        <v>1189</v>
      </c>
      <c r="G815" s="15">
        <v>2020</v>
      </c>
      <c r="H815" s="15">
        <v>2020</v>
      </c>
      <c r="I815" s="21">
        <v>6500000</v>
      </c>
      <c r="J815" s="51"/>
      <c r="K815" s="21">
        <v>10000000</v>
      </c>
      <c r="L815" s="60"/>
    </row>
    <row r="816" spans="1:12" s="6" customFormat="1" ht="47.1" customHeight="1">
      <c r="A816" s="160">
        <v>814</v>
      </c>
      <c r="B816" s="154" t="s">
        <v>473</v>
      </c>
      <c r="C816" s="105" t="s">
        <v>658</v>
      </c>
      <c r="D816" s="177" t="s">
        <v>1190</v>
      </c>
      <c r="E816" s="145" t="s">
        <v>17</v>
      </c>
      <c r="F816" s="16" t="s">
        <v>647</v>
      </c>
      <c r="G816" s="15">
        <v>2020</v>
      </c>
      <c r="H816" s="15">
        <v>2020</v>
      </c>
      <c r="I816" s="21">
        <v>175000000</v>
      </c>
      <c r="J816" s="51"/>
      <c r="K816" s="21">
        <v>30000000</v>
      </c>
      <c r="L816" s="60"/>
    </row>
    <row r="817" spans="1:12" s="6" customFormat="1" ht="47.1" customHeight="1">
      <c r="A817" s="157">
        <v>815</v>
      </c>
      <c r="B817" s="154" t="s">
        <v>473</v>
      </c>
      <c r="C817" s="105" t="s">
        <v>658</v>
      </c>
      <c r="D817" s="177" t="s">
        <v>617</v>
      </c>
      <c r="E817" s="145" t="s">
        <v>17</v>
      </c>
      <c r="F817" s="16" t="s">
        <v>623</v>
      </c>
      <c r="G817" s="15">
        <v>2020</v>
      </c>
      <c r="H817" s="15">
        <v>2020</v>
      </c>
      <c r="I817" s="21">
        <v>1250000</v>
      </c>
      <c r="J817" s="61"/>
      <c r="K817" s="21">
        <v>1250000</v>
      </c>
      <c r="L817" s="60"/>
    </row>
    <row r="818" spans="1:12" s="6" customFormat="1" ht="47.1" customHeight="1">
      <c r="A818" s="160">
        <v>816</v>
      </c>
      <c r="B818" s="156" t="s">
        <v>473</v>
      </c>
      <c r="C818" s="105" t="s">
        <v>658</v>
      </c>
      <c r="D818" s="177" t="s">
        <v>638</v>
      </c>
      <c r="E818" s="145" t="s">
        <v>17</v>
      </c>
      <c r="F818" s="16" t="s">
        <v>639</v>
      </c>
      <c r="G818" s="15">
        <v>2020</v>
      </c>
      <c r="H818" s="15">
        <v>2020</v>
      </c>
      <c r="I818" s="21">
        <v>1000000</v>
      </c>
      <c r="J818" s="51"/>
      <c r="K818" s="21">
        <v>1000000</v>
      </c>
      <c r="L818" s="60"/>
    </row>
    <row r="819" spans="1:12" s="12" customFormat="1" ht="47.1" customHeight="1">
      <c r="A819" s="160">
        <v>817</v>
      </c>
      <c r="B819" s="154" t="s">
        <v>473</v>
      </c>
      <c r="C819" s="105" t="s">
        <v>679</v>
      </c>
      <c r="D819" s="177" t="s">
        <v>827</v>
      </c>
      <c r="E819" s="145" t="s">
        <v>105</v>
      </c>
      <c r="F819" s="16" t="s">
        <v>641</v>
      </c>
      <c r="G819" s="16">
        <v>2020</v>
      </c>
      <c r="H819" s="16">
        <v>2020</v>
      </c>
      <c r="I819" s="61">
        <v>800000</v>
      </c>
      <c r="J819" s="61">
        <v>294882</v>
      </c>
      <c r="K819" s="61">
        <v>800000</v>
      </c>
      <c r="L819" s="34">
        <v>1000000</v>
      </c>
    </row>
    <row r="820" spans="1:12" s="12" customFormat="1" ht="47.1" customHeight="1">
      <c r="A820" s="157">
        <v>818</v>
      </c>
      <c r="B820" s="154" t="s">
        <v>473</v>
      </c>
      <c r="C820" s="105" t="s">
        <v>679</v>
      </c>
      <c r="D820" s="177" t="s">
        <v>828</v>
      </c>
      <c r="E820" s="145" t="s">
        <v>358</v>
      </c>
      <c r="F820" s="16" t="s">
        <v>829</v>
      </c>
      <c r="G820" s="16">
        <v>2020</v>
      </c>
      <c r="H820" s="16">
        <v>2022</v>
      </c>
      <c r="I820" s="61">
        <v>25000000</v>
      </c>
      <c r="J820" s="61">
        <v>5140034</v>
      </c>
      <c r="K820" s="61">
        <v>9000000</v>
      </c>
      <c r="L820" s="115"/>
    </row>
    <row r="821" spans="1:12" s="12" customFormat="1" ht="47.1" customHeight="1">
      <c r="A821" s="160">
        <v>819</v>
      </c>
      <c r="B821" s="154" t="s">
        <v>473</v>
      </c>
      <c r="C821" s="105" t="s">
        <v>679</v>
      </c>
      <c r="D821" s="177" t="s">
        <v>830</v>
      </c>
      <c r="E821" s="145" t="s">
        <v>358</v>
      </c>
      <c r="F821" s="16" t="s">
        <v>831</v>
      </c>
      <c r="G821" s="16">
        <v>2020</v>
      </c>
      <c r="H821" s="16">
        <v>2022</v>
      </c>
      <c r="I821" s="61">
        <v>13000000</v>
      </c>
      <c r="J821" s="61">
        <v>284970</v>
      </c>
      <c r="K821" s="61">
        <v>3000000</v>
      </c>
      <c r="L821" s="115"/>
    </row>
    <row r="822" spans="1:12" s="12" customFormat="1" ht="47.1" customHeight="1">
      <c r="A822" s="160">
        <v>820</v>
      </c>
      <c r="B822" s="154" t="s">
        <v>473</v>
      </c>
      <c r="C822" s="105" t="s">
        <v>679</v>
      </c>
      <c r="D822" s="177" t="s">
        <v>832</v>
      </c>
      <c r="E822" s="145" t="s">
        <v>358</v>
      </c>
      <c r="F822" s="16" t="s">
        <v>833</v>
      </c>
      <c r="G822" s="16">
        <v>2019</v>
      </c>
      <c r="H822" s="16">
        <v>2023</v>
      </c>
      <c r="I822" s="61">
        <v>1151100000</v>
      </c>
      <c r="J822" s="61">
        <v>0</v>
      </c>
      <c r="K822" s="61">
        <v>5700000</v>
      </c>
      <c r="L822" s="115"/>
    </row>
    <row r="823" spans="1:12" s="12" customFormat="1" ht="47.1" customHeight="1">
      <c r="A823" s="157">
        <v>821</v>
      </c>
      <c r="B823" s="154" t="s">
        <v>473</v>
      </c>
      <c r="C823" s="105" t="s">
        <v>679</v>
      </c>
      <c r="D823" s="177" t="s">
        <v>834</v>
      </c>
      <c r="E823" s="145" t="s">
        <v>105</v>
      </c>
      <c r="F823" s="16" t="s">
        <v>623</v>
      </c>
      <c r="G823" s="16">
        <v>2020</v>
      </c>
      <c r="H823" s="16">
        <v>2020</v>
      </c>
      <c r="I823" s="61">
        <v>4000000</v>
      </c>
      <c r="J823" s="61">
        <v>0</v>
      </c>
      <c r="K823" s="61">
        <v>4000000</v>
      </c>
      <c r="L823" s="115"/>
    </row>
    <row r="824" spans="1:12" s="12" customFormat="1" ht="47.1" customHeight="1">
      <c r="A824" s="160">
        <v>822</v>
      </c>
      <c r="B824" s="154" t="s">
        <v>473</v>
      </c>
      <c r="C824" s="105" t="s">
        <v>679</v>
      </c>
      <c r="D824" s="177" t="s">
        <v>835</v>
      </c>
      <c r="E824" s="145" t="s">
        <v>105</v>
      </c>
      <c r="F824" s="16" t="s">
        <v>836</v>
      </c>
      <c r="G824" s="16">
        <v>2020</v>
      </c>
      <c r="H824" s="16">
        <v>2020</v>
      </c>
      <c r="I824" s="61">
        <v>7500000</v>
      </c>
      <c r="J824" s="61">
        <v>0</v>
      </c>
      <c r="K824" s="61">
        <v>7500000</v>
      </c>
      <c r="L824" s="115"/>
    </row>
    <row r="825" spans="1:12" s="12" customFormat="1" ht="47.1" customHeight="1">
      <c r="A825" s="160">
        <v>823</v>
      </c>
      <c r="B825" s="156" t="s">
        <v>473</v>
      </c>
      <c r="C825" s="105" t="s">
        <v>679</v>
      </c>
      <c r="D825" s="177" t="s">
        <v>837</v>
      </c>
      <c r="E825" s="145" t="s">
        <v>680</v>
      </c>
      <c r="F825" s="16" t="s">
        <v>838</v>
      </c>
      <c r="G825" s="16">
        <v>2019</v>
      </c>
      <c r="H825" s="16">
        <v>2022</v>
      </c>
      <c r="I825" s="61">
        <v>58000000</v>
      </c>
      <c r="J825" s="61">
        <v>0</v>
      </c>
      <c r="K825" s="61">
        <v>15000000</v>
      </c>
      <c r="L825" s="115"/>
    </row>
    <row r="826" spans="1:12" s="12" customFormat="1" ht="47.1" customHeight="1">
      <c r="A826" s="157">
        <v>824</v>
      </c>
      <c r="B826" s="156" t="s">
        <v>473</v>
      </c>
      <c r="C826" s="105" t="s">
        <v>679</v>
      </c>
      <c r="D826" s="177" t="s">
        <v>839</v>
      </c>
      <c r="E826" s="145" t="s">
        <v>680</v>
      </c>
      <c r="F826" s="16" t="s">
        <v>840</v>
      </c>
      <c r="G826" s="16">
        <v>2020</v>
      </c>
      <c r="H826" s="16">
        <v>2020</v>
      </c>
      <c r="I826" s="61">
        <v>11500000</v>
      </c>
      <c r="J826" s="61">
        <v>0</v>
      </c>
      <c r="K826" s="61">
        <v>11500000</v>
      </c>
      <c r="L826" s="115"/>
    </row>
    <row r="827" spans="1:12" s="12" customFormat="1" ht="47.1" customHeight="1">
      <c r="A827" s="160">
        <v>825</v>
      </c>
      <c r="B827" s="156" t="s">
        <v>473</v>
      </c>
      <c r="C827" s="105" t="s">
        <v>679</v>
      </c>
      <c r="D827" s="177" t="s">
        <v>841</v>
      </c>
      <c r="E827" s="145" t="s">
        <v>680</v>
      </c>
      <c r="F827" s="16" t="s">
        <v>842</v>
      </c>
      <c r="G827" s="16">
        <v>2019</v>
      </c>
      <c r="H827" s="16">
        <v>2028</v>
      </c>
      <c r="I827" s="61">
        <v>1283000000</v>
      </c>
      <c r="J827" s="61">
        <v>0</v>
      </c>
      <c r="K827" s="61">
        <v>0</v>
      </c>
      <c r="L827" s="115"/>
    </row>
    <row r="828" spans="1:12" s="12" customFormat="1" ht="47.1" customHeight="1">
      <c r="A828" s="160">
        <v>826</v>
      </c>
      <c r="B828" s="154" t="s">
        <v>473</v>
      </c>
      <c r="C828" s="105" t="s">
        <v>679</v>
      </c>
      <c r="D828" s="177" t="s">
        <v>843</v>
      </c>
      <c r="E828" s="145" t="s">
        <v>358</v>
      </c>
      <c r="F828" s="16" t="s">
        <v>647</v>
      </c>
      <c r="G828" s="16">
        <v>2019</v>
      </c>
      <c r="H828" s="16">
        <v>2021</v>
      </c>
      <c r="I828" s="61">
        <v>20000000</v>
      </c>
      <c r="J828" s="61">
        <v>6884977</v>
      </c>
      <c r="K828" s="61">
        <v>10420000</v>
      </c>
      <c r="L828" s="115"/>
    </row>
    <row r="829" spans="1:12" s="12" customFormat="1" ht="47.1" customHeight="1">
      <c r="A829" s="157">
        <v>827</v>
      </c>
      <c r="B829" s="156" t="s">
        <v>473</v>
      </c>
      <c r="C829" s="105" t="s">
        <v>679</v>
      </c>
      <c r="D829" s="177" t="s">
        <v>844</v>
      </c>
      <c r="E829" s="145" t="s">
        <v>105</v>
      </c>
      <c r="F829" s="16" t="s">
        <v>639</v>
      </c>
      <c r="G829" s="16">
        <v>2020</v>
      </c>
      <c r="H829" s="16">
        <v>2020</v>
      </c>
      <c r="I829" s="61">
        <v>4850000</v>
      </c>
      <c r="J829" s="61">
        <v>0</v>
      </c>
      <c r="K829" s="61">
        <v>4850000</v>
      </c>
      <c r="L829" s="115"/>
    </row>
    <row r="830" spans="1:12" s="12" customFormat="1" ht="47.1" customHeight="1">
      <c r="A830" s="160">
        <v>828</v>
      </c>
      <c r="B830" s="154" t="s">
        <v>473</v>
      </c>
      <c r="C830" s="105" t="s">
        <v>679</v>
      </c>
      <c r="D830" s="177" t="s">
        <v>845</v>
      </c>
      <c r="E830" s="145" t="s">
        <v>105</v>
      </c>
      <c r="F830" s="16" t="s">
        <v>625</v>
      </c>
      <c r="G830" s="16">
        <v>2020</v>
      </c>
      <c r="H830" s="16">
        <v>2020</v>
      </c>
      <c r="I830" s="61">
        <v>500000</v>
      </c>
      <c r="J830" s="61">
        <v>0</v>
      </c>
      <c r="K830" s="61">
        <v>500000</v>
      </c>
      <c r="L830" s="115"/>
    </row>
    <row r="831" spans="1:12" ht="47.1" customHeight="1">
      <c r="A831" s="160">
        <v>829</v>
      </c>
      <c r="B831" s="156" t="s">
        <v>473</v>
      </c>
      <c r="C831" s="107" t="s">
        <v>1430</v>
      </c>
      <c r="D831" s="177" t="s">
        <v>1431</v>
      </c>
      <c r="E831" s="145" t="s">
        <v>17</v>
      </c>
      <c r="F831" s="22"/>
      <c r="G831" s="22" t="s">
        <v>1432</v>
      </c>
      <c r="H831" s="81">
        <v>2020</v>
      </c>
      <c r="I831" s="69">
        <v>800000000</v>
      </c>
      <c r="J831" s="69">
        <v>0</v>
      </c>
      <c r="K831" s="70">
        <v>1000</v>
      </c>
      <c r="L831" s="234"/>
    </row>
    <row r="832" spans="1:12" ht="47.1" customHeight="1">
      <c r="A832" s="157">
        <v>830</v>
      </c>
      <c r="B832" s="156" t="s">
        <v>473</v>
      </c>
      <c r="C832" s="107" t="s">
        <v>1430</v>
      </c>
      <c r="D832" s="177" t="s">
        <v>1433</v>
      </c>
      <c r="E832" s="145" t="s">
        <v>17</v>
      </c>
      <c r="F832" s="22"/>
      <c r="G832" s="22" t="s">
        <v>1432</v>
      </c>
      <c r="H832" s="81" t="s">
        <v>1434</v>
      </c>
      <c r="I832" s="69">
        <v>3638244000</v>
      </c>
      <c r="J832" s="69">
        <v>0</v>
      </c>
      <c r="K832" s="70">
        <v>3638244000</v>
      </c>
      <c r="L832" s="234"/>
    </row>
    <row r="833" spans="1:12" ht="47.1" customHeight="1">
      <c r="A833" s="160">
        <v>831</v>
      </c>
      <c r="B833" s="156" t="s">
        <v>473</v>
      </c>
      <c r="C833" s="107" t="s">
        <v>1430</v>
      </c>
      <c r="D833" s="177" t="s">
        <v>1435</v>
      </c>
      <c r="E833" s="145" t="s">
        <v>17</v>
      </c>
      <c r="F833" s="22"/>
      <c r="G833" s="22" t="s">
        <v>1436</v>
      </c>
      <c r="H833" s="81" t="s">
        <v>1437</v>
      </c>
      <c r="I833" s="69">
        <v>94400000</v>
      </c>
      <c r="J833" s="69">
        <v>0</v>
      </c>
      <c r="K833" s="70">
        <v>93590000</v>
      </c>
      <c r="L833" s="234"/>
    </row>
    <row r="834" spans="1:12" ht="47.1" customHeight="1">
      <c r="A834" s="160">
        <v>832</v>
      </c>
      <c r="B834" s="156" t="s">
        <v>473</v>
      </c>
      <c r="C834" s="107" t="s">
        <v>1430</v>
      </c>
      <c r="D834" s="177" t="s">
        <v>1438</v>
      </c>
      <c r="E834" s="145" t="s">
        <v>17</v>
      </c>
      <c r="F834" s="22"/>
      <c r="G834" s="22" t="s">
        <v>1436</v>
      </c>
      <c r="H834" s="81" t="s">
        <v>1437</v>
      </c>
      <c r="I834" s="69">
        <v>3294445000</v>
      </c>
      <c r="J834" s="69">
        <v>907324000</v>
      </c>
      <c r="K834" s="70">
        <v>848930000</v>
      </c>
      <c r="L834" s="234"/>
    </row>
    <row r="835" spans="1:12" ht="47.1" customHeight="1">
      <c r="A835" s="157">
        <v>833</v>
      </c>
      <c r="B835" s="156" t="s">
        <v>473</v>
      </c>
      <c r="C835" s="107" t="s">
        <v>1430</v>
      </c>
      <c r="D835" s="177" t="s">
        <v>1439</v>
      </c>
      <c r="E835" s="145" t="s">
        <v>17</v>
      </c>
      <c r="F835" s="22"/>
      <c r="G835" s="22" t="s">
        <v>1440</v>
      </c>
      <c r="H835" s="81" t="s">
        <v>1437</v>
      </c>
      <c r="I835" s="69">
        <v>5233759000</v>
      </c>
      <c r="J835" s="69">
        <v>103328000</v>
      </c>
      <c r="K835" s="70">
        <v>2692725000</v>
      </c>
      <c r="L835" s="234"/>
    </row>
    <row r="836" spans="1:12" ht="47.1" customHeight="1">
      <c r="A836" s="160">
        <v>834</v>
      </c>
      <c r="B836" s="156" t="s">
        <v>473</v>
      </c>
      <c r="C836" s="107" t="s">
        <v>1430</v>
      </c>
      <c r="D836" s="177" t="s">
        <v>1441</v>
      </c>
      <c r="E836" s="145" t="s">
        <v>17</v>
      </c>
      <c r="F836" s="22"/>
      <c r="G836" s="22" t="s">
        <v>1440</v>
      </c>
      <c r="H836" s="81" t="s">
        <v>1437</v>
      </c>
      <c r="I836" s="69">
        <v>5018640000</v>
      </c>
      <c r="J836" s="69">
        <v>0</v>
      </c>
      <c r="K836" s="70">
        <v>1823611000</v>
      </c>
      <c r="L836" s="234"/>
    </row>
    <row r="837" spans="1:12" ht="47.1" customHeight="1">
      <c r="A837" s="160">
        <v>835</v>
      </c>
      <c r="B837" s="156" t="s">
        <v>473</v>
      </c>
      <c r="C837" s="107" t="s">
        <v>1430</v>
      </c>
      <c r="D837" s="177" t="s">
        <v>1442</v>
      </c>
      <c r="E837" s="145" t="s">
        <v>17</v>
      </c>
      <c r="F837" s="22"/>
      <c r="G837" s="22" t="s">
        <v>1443</v>
      </c>
      <c r="H837" s="81" t="s">
        <v>1437</v>
      </c>
      <c r="I837" s="69">
        <v>2515646000</v>
      </c>
      <c r="J837" s="69">
        <v>316048000</v>
      </c>
      <c r="K837" s="70">
        <v>299117000</v>
      </c>
      <c r="L837" s="234"/>
    </row>
    <row r="838" spans="1:12" ht="47.1" customHeight="1">
      <c r="A838" s="157">
        <v>836</v>
      </c>
      <c r="B838" s="156" t="s">
        <v>473</v>
      </c>
      <c r="C838" s="107" t="s">
        <v>1430</v>
      </c>
      <c r="D838" s="177" t="s">
        <v>1444</v>
      </c>
      <c r="E838" s="145" t="s">
        <v>17</v>
      </c>
      <c r="F838" s="22"/>
      <c r="G838" s="22" t="s">
        <v>1443</v>
      </c>
      <c r="H838" s="81" t="s">
        <v>1434</v>
      </c>
      <c r="I838" s="69">
        <v>2383920000</v>
      </c>
      <c r="J838" s="69">
        <v>41884000</v>
      </c>
      <c r="K838" s="70">
        <v>1059578000</v>
      </c>
      <c r="L838" s="234"/>
    </row>
    <row r="839" spans="1:12" ht="47.1" customHeight="1">
      <c r="A839" s="160">
        <v>837</v>
      </c>
      <c r="B839" s="156" t="s">
        <v>473</v>
      </c>
      <c r="C839" s="107" t="s">
        <v>1430</v>
      </c>
      <c r="D839" s="177" t="s">
        <v>1445</v>
      </c>
      <c r="E839" s="145" t="s">
        <v>17</v>
      </c>
      <c r="F839" s="22"/>
      <c r="G839" s="22" t="s">
        <v>1446</v>
      </c>
      <c r="H839" s="81" t="s">
        <v>1447</v>
      </c>
      <c r="I839" s="69">
        <v>7648717000</v>
      </c>
      <c r="J839" s="69">
        <v>0</v>
      </c>
      <c r="K839" s="70">
        <v>3598994000</v>
      </c>
      <c r="L839" s="234"/>
    </row>
    <row r="840" spans="1:12" ht="47.1" customHeight="1">
      <c r="A840" s="160">
        <v>838</v>
      </c>
      <c r="B840" s="156" t="s">
        <v>473</v>
      </c>
      <c r="C840" s="107" t="s">
        <v>1430</v>
      </c>
      <c r="D840" s="177" t="s">
        <v>1448</v>
      </c>
      <c r="E840" s="145" t="s">
        <v>17</v>
      </c>
      <c r="F840" s="22"/>
      <c r="G840" s="22" t="s">
        <v>1436</v>
      </c>
      <c r="H840" s="81" t="s">
        <v>1437</v>
      </c>
      <c r="I840" s="69">
        <v>6426141000</v>
      </c>
      <c r="J840" s="69">
        <v>3120141000</v>
      </c>
      <c r="K840" s="70">
        <v>171807000</v>
      </c>
      <c r="L840" s="234"/>
    </row>
    <row r="841" spans="1:12" ht="47.1" customHeight="1">
      <c r="A841" s="157">
        <v>839</v>
      </c>
      <c r="B841" s="156" t="s">
        <v>473</v>
      </c>
      <c r="C841" s="107" t="s">
        <v>1430</v>
      </c>
      <c r="D841" s="177" t="s">
        <v>1449</v>
      </c>
      <c r="E841" s="145" t="s">
        <v>17</v>
      </c>
      <c r="F841" s="22"/>
      <c r="G841" s="22" t="s">
        <v>1436</v>
      </c>
      <c r="H841" s="81" t="s">
        <v>1437</v>
      </c>
      <c r="I841" s="69">
        <v>541013000</v>
      </c>
      <c r="J841" s="69">
        <v>0</v>
      </c>
      <c r="K841" s="70">
        <v>8956000</v>
      </c>
      <c r="L841" s="234"/>
    </row>
    <row r="842" spans="1:12" ht="47.1" customHeight="1">
      <c r="A842" s="160">
        <v>840</v>
      </c>
      <c r="B842" s="156" t="s">
        <v>473</v>
      </c>
      <c r="C842" s="107" t="s">
        <v>1430</v>
      </c>
      <c r="D842" s="177" t="s">
        <v>1450</v>
      </c>
      <c r="E842" s="145" t="s">
        <v>17</v>
      </c>
      <c r="F842" s="22"/>
      <c r="G842" s="22" t="s">
        <v>1436</v>
      </c>
      <c r="H842" s="81" t="s">
        <v>1437</v>
      </c>
      <c r="I842" s="69">
        <v>6853873000</v>
      </c>
      <c r="J842" s="69">
        <v>3427229000</v>
      </c>
      <c r="K842" s="70">
        <v>1746735000</v>
      </c>
      <c r="L842" s="234"/>
    </row>
    <row r="843" spans="1:12" ht="47.1" customHeight="1">
      <c r="A843" s="160">
        <v>841</v>
      </c>
      <c r="B843" s="156" t="s">
        <v>473</v>
      </c>
      <c r="C843" s="107" t="s">
        <v>1430</v>
      </c>
      <c r="D843" s="177" t="s">
        <v>1451</v>
      </c>
      <c r="E843" s="145" t="s">
        <v>17</v>
      </c>
      <c r="F843" s="22"/>
      <c r="G843" s="22" t="s">
        <v>1436</v>
      </c>
      <c r="H843" s="81" t="s">
        <v>1437</v>
      </c>
      <c r="I843" s="69">
        <v>3940382000</v>
      </c>
      <c r="J843" s="69">
        <v>115109000</v>
      </c>
      <c r="K843" s="70">
        <v>2536061000</v>
      </c>
      <c r="L843" s="234"/>
    </row>
    <row r="844" spans="1:12" ht="47.1" customHeight="1">
      <c r="A844" s="157">
        <v>842</v>
      </c>
      <c r="B844" s="156" t="s">
        <v>473</v>
      </c>
      <c r="C844" s="107" t="s">
        <v>1430</v>
      </c>
      <c r="D844" s="177" t="s">
        <v>1452</v>
      </c>
      <c r="E844" s="145" t="s">
        <v>17</v>
      </c>
      <c r="F844" s="22"/>
      <c r="G844" s="22" t="s">
        <v>1436</v>
      </c>
      <c r="H844" s="81" t="s">
        <v>1437</v>
      </c>
      <c r="I844" s="69">
        <v>4507219000</v>
      </c>
      <c r="J844" s="69">
        <v>0</v>
      </c>
      <c r="K844" s="70">
        <v>886958000</v>
      </c>
      <c r="L844" s="234"/>
    </row>
    <row r="845" spans="1:12" ht="47.1" customHeight="1">
      <c r="A845" s="160">
        <v>843</v>
      </c>
      <c r="B845" s="156" t="s">
        <v>473</v>
      </c>
      <c r="C845" s="107" t="s">
        <v>1430</v>
      </c>
      <c r="D845" s="177" t="s">
        <v>1453</v>
      </c>
      <c r="E845" s="145" t="s">
        <v>17</v>
      </c>
      <c r="F845" s="22"/>
      <c r="G845" s="22" t="s">
        <v>1436</v>
      </c>
      <c r="H845" s="81" t="s">
        <v>1437</v>
      </c>
      <c r="I845" s="69">
        <v>1234070000</v>
      </c>
      <c r="J845" s="69">
        <v>0</v>
      </c>
      <c r="K845" s="70">
        <v>188611000</v>
      </c>
      <c r="L845" s="234"/>
    </row>
    <row r="846" spans="1:12" ht="47.1" customHeight="1">
      <c r="A846" s="160">
        <v>844</v>
      </c>
      <c r="B846" s="156" t="s">
        <v>473</v>
      </c>
      <c r="C846" s="107" t="s">
        <v>1430</v>
      </c>
      <c r="D846" s="177" t="s">
        <v>1454</v>
      </c>
      <c r="E846" s="145" t="s">
        <v>17</v>
      </c>
      <c r="F846" s="22"/>
      <c r="G846" s="22" t="s">
        <v>1436</v>
      </c>
      <c r="H846" s="81" t="s">
        <v>1437</v>
      </c>
      <c r="I846" s="69">
        <v>8646093000</v>
      </c>
      <c r="J846" s="69">
        <v>74943000</v>
      </c>
      <c r="K846" s="70">
        <v>3662700000</v>
      </c>
      <c r="L846" s="234"/>
    </row>
    <row r="847" spans="1:12" ht="47.1" customHeight="1">
      <c r="A847" s="157">
        <v>845</v>
      </c>
      <c r="B847" s="156" t="s">
        <v>473</v>
      </c>
      <c r="C847" s="107" t="s">
        <v>1430</v>
      </c>
      <c r="D847" s="177" t="s">
        <v>1455</v>
      </c>
      <c r="E847" s="145" t="s">
        <v>17</v>
      </c>
      <c r="F847" s="22"/>
      <c r="G847" s="22" t="s">
        <v>1436</v>
      </c>
      <c r="H847" s="81" t="s">
        <v>1437</v>
      </c>
      <c r="I847" s="69">
        <v>662359000</v>
      </c>
      <c r="J847" s="69">
        <v>0</v>
      </c>
      <c r="K847" s="70">
        <v>1000</v>
      </c>
      <c r="L847" s="234"/>
    </row>
    <row r="848" spans="1:12" ht="47.1" customHeight="1">
      <c r="A848" s="160">
        <v>846</v>
      </c>
      <c r="B848" s="156" t="s">
        <v>473</v>
      </c>
      <c r="C848" s="107" t="s">
        <v>1430</v>
      </c>
      <c r="D848" s="177" t="s">
        <v>1456</v>
      </c>
      <c r="E848" s="145" t="s">
        <v>17</v>
      </c>
      <c r="F848" s="22"/>
      <c r="G848" s="22" t="s">
        <v>1436</v>
      </c>
      <c r="H848" s="81" t="s">
        <v>1437</v>
      </c>
      <c r="I848" s="69">
        <v>10101160000</v>
      </c>
      <c r="J848" s="69">
        <v>0</v>
      </c>
      <c r="K848" s="70">
        <v>5000</v>
      </c>
      <c r="L848" s="234"/>
    </row>
    <row r="849" spans="1:12" s="12" customFormat="1" ht="47.1" customHeight="1">
      <c r="A849" s="160">
        <v>847</v>
      </c>
      <c r="B849" s="156" t="s">
        <v>473</v>
      </c>
      <c r="C849" s="107" t="s">
        <v>562</v>
      </c>
      <c r="D849" s="177" t="s">
        <v>563</v>
      </c>
      <c r="E849" s="145" t="s">
        <v>17</v>
      </c>
      <c r="F849" s="16" t="s">
        <v>567</v>
      </c>
      <c r="G849" s="22">
        <v>2013</v>
      </c>
      <c r="H849" s="22">
        <v>2022</v>
      </c>
      <c r="I849" s="84">
        <v>15328047000</v>
      </c>
      <c r="J849" s="84">
        <v>7239835000</v>
      </c>
      <c r="K849" s="84">
        <v>1292618000</v>
      </c>
      <c r="L849" s="60">
        <v>0</v>
      </c>
    </row>
    <row r="850" spans="1:12" s="12" customFormat="1" ht="47.1" customHeight="1">
      <c r="A850" s="157">
        <v>848</v>
      </c>
      <c r="B850" s="156" t="s">
        <v>473</v>
      </c>
      <c r="C850" s="107" t="s">
        <v>562</v>
      </c>
      <c r="D850" s="177" t="s">
        <v>564</v>
      </c>
      <c r="E850" s="145" t="s">
        <v>17</v>
      </c>
      <c r="F850" s="16" t="s">
        <v>568</v>
      </c>
      <c r="G850" s="22">
        <v>2013</v>
      </c>
      <c r="H850" s="22">
        <v>2022</v>
      </c>
      <c r="I850" s="84">
        <v>15029309000</v>
      </c>
      <c r="J850" s="84">
        <v>3880431000</v>
      </c>
      <c r="K850" s="84">
        <v>1486189000</v>
      </c>
      <c r="L850" s="60">
        <v>0</v>
      </c>
    </row>
    <row r="851" spans="1:12" s="12" customFormat="1" ht="47.1" customHeight="1">
      <c r="A851" s="160">
        <v>849</v>
      </c>
      <c r="B851" s="156" t="s">
        <v>473</v>
      </c>
      <c r="C851" s="107" t="s">
        <v>562</v>
      </c>
      <c r="D851" s="177" t="s">
        <v>565</v>
      </c>
      <c r="E851" s="145" t="s">
        <v>17</v>
      </c>
      <c r="F851" s="16" t="s">
        <v>569</v>
      </c>
      <c r="G851" s="22">
        <v>2013</v>
      </c>
      <c r="H851" s="22">
        <v>2022</v>
      </c>
      <c r="I851" s="84">
        <v>2889478000</v>
      </c>
      <c r="J851" s="84">
        <v>910113000</v>
      </c>
      <c r="K851" s="84">
        <v>643102000</v>
      </c>
      <c r="L851" s="60">
        <v>0</v>
      </c>
    </row>
    <row r="852" spans="1:12" s="12" customFormat="1" ht="47.1" customHeight="1">
      <c r="A852" s="160">
        <v>850</v>
      </c>
      <c r="B852" s="156" t="s">
        <v>473</v>
      </c>
      <c r="C852" s="107" t="s">
        <v>562</v>
      </c>
      <c r="D852" s="177" t="s">
        <v>566</v>
      </c>
      <c r="E852" s="145" t="s">
        <v>17</v>
      </c>
      <c r="F852" s="16" t="s">
        <v>566</v>
      </c>
      <c r="G852" s="22">
        <v>2013</v>
      </c>
      <c r="H852" s="22">
        <v>2022</v>
      </c>
      <c r="I852" s="84">
        <v>254400000</v>
      </c>
      <c r="J852" s="84">
        <v>73800000</v>
      </c>
      <c r="K852" s="84">
        <v>40500000</v>
      </c>
      <c r="L852" s="60">
        <v>0</v>
      </c>
    </row>
    <row r="853" spans="1:12" s="12" customFormat="1" ht="47.1" customHeight="1">
      <c r="A853" s="157">
        <v>851</v>
      </c>
      <c r="B853" s="154" t="s">
        <v>473</v>
      </c>
      <c r="C853" s="105" t="s">
        <v>547</v>
      </c>
      <c r="D853" s="177" t="s">
        <v>548</v>
      </c>
      <c r="E853" s="145" t="s">
        <v>17</v>
      </c>
      <c r="F853" s="16" t="s">
        <v>559</v>
      </c>
      <c r="G853" s="16">
        <v>2015</v>
      </c>
      <c r="H853" s="16">
        <v>2022</v>
      </c>
      <c r="I853" s="71">
        <v>6950000</v>
      </c>
      <c r="J853" s="71">
        <v>556382</v>
      </c>
      <c r="K853" s="71">
        <v>3150000</v>
      </c>
      <c r="L853" s="71">
        <v>0</v>
      </c>
    </row>
    <row r="854" spans="1:12" s="12" customFormat="1" ht="47.1" customHeight="1">
      <c r="A854" s="160">
        <v>852</v>
      </c>
      <c r="B854" s="154" t="s">
        <v>473</v>
      </c>
      <c r="C854" s="105" t="s">
        <v>547</v>
      </c>
      <c r="D854" s="177" t="s">
        <v>549</v>
      </c>
      <c r="E854" s="145" t="s">
        <v>17</v>
      </c>
      <c r="F854" s="16" t="s">
        <v>559</v>
      </c>
      <c r="G854" s="16">
        <v>2016</v>
      </c>
      <c r="H854" s="16">
        <v>2021</v>
      </c>
      <c r="I854" s="71">
        <v>6501000</v>
      </c>
      <c r="J854" s="71">
        <v>371478</v>
      </c>
      <c r="K854" s="71">
        <v>5501000</v>
      </c>
      <c r="L854" s="71"/>
    </row>
    <row r="855" spans="1:12" s="12" customFormat="1" ht="47.1" customHeight="1">
      <c r="A855" s="160">
        <v>853</v>
      </c>
      <c r="B855" s="154" t="s">
        <v>473</v>
      </c>
      <c r="C855" s="105" t="s">
        <v>547</v>
      </c>
      <c r="D855" s="177" t="s">
        <v>550</v>
      </c>
      <c r="E855" s="145" t="s">
        <v>17</v>
      </c>
      <c r="F855" s="16" t="s">
        <v>559</v>
      </c>
      <c r="G855" s="16">
        <v>2014</v>
      </c>
      <c r="H855" s="16">
        <v>2022</v>
      </c>
      <c r="I855" s="71">
        <v>8000000</v>
      </c>
      <c r="J855" s="71">
        <v>3027795</v>
      </c>
      <c r="K855" s="71">
        <v>4000000</v>
      </c>
      <c r="L855" s="71"/>
    </row>
    <row r="856" spans="1:12" s="12" customFormat="1" ht="47.1" customHeight="1">
      <c r="A856" s="157">
        <v>854</v>
      </c>
      <c r="B856" s="154" t="s">
        <v>473</v>
      </c>
      <c r="C856" s="105" t="s">
        <v>547</v>
      </c>
      <c r="D856" s="177" t="s">
        <v>551</v>
      </c>
      <c r="E856" s="145" t="s">
        <v>17</v>
      </c>
      <c r="F856" s="16" t="s">
        <v>559</v>
      </c>
      <c r="G856" s="16">
        <v>2013</v>
      </c>
      <c r="H856" s="16">
        <v>2022</v>
      </c>
      <c r="I856" s="71">
        <v>1225000</v>
      </c>
      <c r="J856" s="71">
        <v>1329143</v>
      </c>
      <c r="K856" s="71">
        <v>375000</v>
      </c>
      <c r="L856" s="71"/>
    </row>
    <row r="857" spans="1:12" s="12" customFormat="1" ht="47.1" customHeight="1">
      <c r="A857" s="160">
        <v>855</v>
      </c>
      <c r="B857" s="154" t="s">
        <v>473</v>
      </c>
      <c r="C857" s="105" t="s">
        <v>547</v>
      </c>
      <c r="D857" s="177" t="s">
        <v>552</v>
      </c>
      <c r="E857" s="145" t="s">
        <v>17</v>
      </c>
      <c r="F857" s="16" t="s">
        <v>559</v>
      </c>
      <c r="G857" s="16">
        <v>2016</v>
      </c>
      <c r="H857" s="16">
        <v>2020</v>
      </c>
      <c r="I857" s="71">
        <v>4000000</v>
      </c>
      <c r="J857" s="71">
        <v>173593</v>
      </c>
      <c r="K857" s="71">
        <v>4000000</v>
      </c>
      <c r="L857" s="71"/>
    </row>
    <row r="858" spans="1:12" s="12" customFormat="1" ht="47.1" customHeight="1">
      <c r="A858" s="160">
        <v>856</v>
      </c>
      <c r="B858" s="154" t="s">
        <v>473</v>
      </c>
      <c r="C858" s="105" t="s">
        <v>547</v>
      </c>
      <c r="D858" s="177" t="s">
        <v>553</v>
      </c>
      <c r="E858" s="145" t="s">
        <v>17</v>
      </c>
      <c r="F858" s="16" t="s">
        <v>559</v>
      </c>
      <c r="G858" s="16">
        <v>2018</v>
      </c>
      <c r="H858" s="16">
        <v>2022</v>
      </c>
      <c r="I858" s="71">
        <v>2100000</v>
      </c>
      <c r="J858" s="71">
        <v>0</v>
      </c>
      <c r="K858" s="71">
        <v>650000</v>
      </c>
      <c r="L858" s="71"/>
    </row>
    <row r="859" spans="1:12" s="12" customFormat="1" ht="47.1" customHeight="1">
      <c r="A859" s="157">
        <v>857</v>
      </c>
      <c r="B859" s="154" t="s">
        <v>473</v>
      </c>
      <c r="C859" s="105" t="s">
        <v>547</v>
      </c>
      <c r="D859" s="177" t="s">
        <v>554</v>
      </c>
      <c r="E859" s="145" t="s">
        <v>17</v>
      </c>
      <c r="F859" s="16" t="s">
        <v>559</v>
      </c>
      <c r="G859" s="16">
        <v>2017</v>
      </c>
      <c r="H859" s="16">
        <v>2022</v>
      </c>
      <c r="I859" s="71">
        <v>8000000</v>
      </c>
      <c r="J859" s="71">
        <v>8462884</v>
      </c>
      <c r="K859" s="71">
        <v>4000000</v>
      </c>
      <c r="L859" s="71"/>
    </row>
    <row r="860" spans="1:12" s="12" customFormat="1" ht="47.1" customHeight="1">
      <c r="A860" s="160">
        <v>858</v>
      </c>
      <c r="B860" s="154" t="s">
        <v>473</v>
      </c>
      <c r="C860" s="105" t="s">
        <v>547</v>
      </c>
      <c r="D860" s="177" t="s">
        <v>555</v>
      </c>
      <c r="E860" s="145" t="s">
        <v>17</v>
      </c>
      <c r="F860" s="16" t="s">
        <v>560</v>
      </c>
      <c r="G860" s="16">
        <v>2016</v>
      </c>
      <c r="H860" s="16">
        <v>2020</v>
      </c>
      <c r="I860" s="71">
        <v>495000</v>
      </c>
      <c r="J860" s="71">
        <v>0</v>
      </c>
      <c r="K860" s="71">
        <v>150000</v>
      </c>
      <c r="L860" s="71"/>
    </row>
    <row r="861" spans="1:12" s="12" customFormat="1" ht="47.1" customHeight="1">
      <c r="A861" s="160">
        <v>859</v>
      </c>
      <c r="B861" s="154" t="s">
        <v>473</v>
      </c>
      <c r="C861" s="105" t="s">
        <v>547</v>
      </c>
      <c r="D861" s="177" t="s">
        <v>556</v>
      </c>
      <c r="E861" s="145" t="s">
        <v>17</v>
      </c>
      <c r="F861" s="16" t="s">
        <v>560</v>
      </c>
      <c r="G861" s="16">
        <v>2016</v>
      </c>
      <c r="H861" s="16">
        <v>2022</v>
      </c>
      <c r="I861" s="71">
        <v>5250000</v>
      </c>
      <c r="J861" s="71">
        <v>13827140</v>
      </c>
      <c r="K861" s="71">
        <v>1500000</v>
      </c>
      <c r="L861" s="71"/>
    </row>
    <row r="862" spans="1:12" s="12" customFormat="1" ht="47.1" customHeight="1">
      <c r="A862" s="157">
        <v>860</v>
      </c>
      <c r="B862" s="154" t="s">
        <v>473</v>
      </c>
      <c r="C862" s="105" t="s">
        <v>547</v>
      </c>
      <c r="D862" s="177" t="s">
        <v>557</v>
      </c>
      <c r="E862" s="145" t="s">
        <v>17</v>
      </c>
      <c r="F862" s="16" t="s">
        <v>561</v>
      </c>
      <c r="G862" s="16">
        <v>2014</v>
      </c>
      <c r="H862" s="16">
        <v>2022</v>
      </c>
      <c r="I862" s="71">
        <v>5000000</v>
      </c>
      <c r="J862" s="71">
        <v>4538672</v>
      </c>
      <c r="K862" s="71">
        <v>750000</v>
      </c>
      <c r="L862" s="71"/>
    </row>
    <row r="863" spans="1:12" s="12" customFormat="1" ht="47.1" customHeight="1">
      <c r="A863" s="160">
        <v>861</v>
      </c>
      <c r="B863" s="154" t="s">
        <v>473</v>
      </c>
      <c r="C863" s="105" t="s">
        <v>547</v>
      </c>
      <c r="D863" s="177" t="s">
        <v>558</v>
      </c>
      <c r="E863" s="145" t="s">
        <v>17</v>
      </c>
      <c r="F863" s="16" t="s">
        <v>91</v>
      </c>
      <c r="G863" s="16">
        <v>2016</v>
      </c>
      <c r="H863" s="16">
        <v>2022</v>
      </c>
      <c r="I863" s="71">
        <v>350000</v>
      </c>
      <c r="J863" s="71">
        <v>169946</v>
      </c>
      <c r="K863" s="71">
        <v>200000</v>
      </c>
      <c r="L863" s="71"/>
    </row>
    <row r="864" spans="1:12" s="12" customFormat="1" ht="47.1" customHeight="1">
      <c r="A864" s="160">
        <v>862</v>
      </c>
      <c r="B864" s="154" t="s">
        <v>473</v>
      </c>
      <c r="C864" s="105" t="s">
        <v>547</v>
      </c>
      <c r="D864" s="178" t="s">
        <v>1191</v>
      </c>
      <c r="E864" s="145" t="s">
        <v>17</v>
      </c>
      <c r="F864" s="16" t="s">
        <v>1192</v>
      </c>
      <c r="G864" s="16">
        <v>2020</v>
      </c>
      <c r="H864" s="16">
        <v>2022</v>
      </c>
      <c r="I864" s="21">
        <v>52400000</v>
      </c>
      <c r="J864" s="71"/>
      <c r="K864" s="71">
        <v>50750000</v>
      </c>
      <c r="L864" s="71">
        <v>50000000</v>
      </c>
    </row>
    <row r="865" spans="1:18" s="12" customFormat="1" ht="47.1" customHeight="1">
      <c r="A865" s="157">
        <v>863</v>
      </c>
      <c r="B865" s="154" t="s">
        <v>473</v>
      </c>
      <c r="C865" s="105" t="s">
        <v>547</v>
      </c>
      <c r="D865" s="178" t="s">
        <v>1193</v>
      </c>
      <c r="E865" s="145" t="s">
        <v>17</v>
      </c>
      <c r="F865" s="16" t="s">
        <v>1192</v>
      </c>
      <c r="G865" s="16">
        <v>2020</v>
      </c>
      <c r="H865" s="16">
        <v>2022</v>
      </c>
      <c r="I865" s="21">
        <v>680000000</v>
      </c>
      <c r="J865" s="71"/>
      <c r="K865" s="71">
        <v>250000000</v>
      </c>
      <c r="L865" s="71"/>
    </row>
    <row r="866" spans="1:18" s="12" customFormat="1" ht="47.1" customHeight="1">
      <c r="A866" s="160">
        <v>864</v>
      </c>
      <c r="B866" s="154" t="s">
        <v>473</v>
      </c>
      <c r="C866" s="105" t="s">
        <v>547</v>
      </c>
      <c r="D866" s="178" t="s">
        <v>1194</v>
      </c>
      <c r="E866" s="145" t="s">
        <v>17</v>
      </c>
      <c r="F866" s="16" t="s">
        <v>560</v>
      </c>
      <c r="G866" s="16">
        <v>2020</v>
      </c>
      <c r="H866" s="16">
        <v>2020</v>
      </c>
      <c r="I866" s="60">
        <v>100000</v>
      </c>
      <c r="J866" s="71">
        <v>0</v>
      </c>
      <c r="K866" s="71">
        <v>100000</v>
      </c>
      <c r="L866" s="71"/>
    </row>
    <row r="867" spans="1:18" s="12" customFormat="1" ht="78.75" customHeight="1">
      <c r="A867" s="160">
        <v>865</v>
      </c>
      <c r="B867" s="155" t="s">
        <v>473</v>
      </c>
      <c r="C867" s="105" t="s">
        <v>695</v>
      </c>
      <c r="D867" s="176" t="s">
        <v>693</v>
      </c>
      <c r="E867" s="208" t="s">
        <v>74</v>
      </c>
      <c r="F867" s="33" t="s">
        <v>691</v>
      </c>
      <c r="G867" s="33">
        <v>43507</v>
      </c>
      <c r="H867" s="33">
        <v>43866</v>
      </c>
      <c r="I867" s="40">
        <v>36689043.79056</v>
      </c>
      <c r="J867" s="40">
        <v>33910701.749311998</v>
      </c>
      <c r="K867" s="40">
        <v>2778342.0412480012</v>
      </c>
      <c r="L867" s="142"/>
    </row>
    <row r="868" spans="1:18" s="12" customFormat="1" ht="78.75" customHeight="1">
      <c r="A868" s="157">
        <v>866</v>
      </c>
      <c r="B868" s="155" t="s">
        <v>473</v>
      </c>
      <c r="C868" s="105" t="s">
        <v>695</v>
      </c>
      <c r="D868" s="176" t="s">
        <v>694</v>
      </c>
      <c r="E868" s="142" t="s">
        <v>74</v>
      </c>
      <c r="F868" s="33" t="s">
        <v>692</v>
      </c>
      <c r="G868" s="33">
        <v>43538</v>
      </c>
      <c r="H868" s="33">
        <v>43921</v>
      </c>
      <c r="I868" s="40">
        <v>2070900</v>
      </c>
      <c r="J868" s="40">
        <v>1897347.8419999997</v>
      </c>
      <c r="K868" s="40">
        <v>173552.15800000029</v>
      </c>
      <c r="L868" s="103"/>
    </row>
    <row r="869" spans="1:18" s="12" customFormat="1" ht="78.75" customHeight="1">
      <c r="A869" s="160">
        <v>867</v>
      </c>
      <c r="B869" s="155" t="s">
        <v>473</v>
      </c>
      <c r="C869" s="105" t="s">
        <v>695</v>
      </c>
      <c r="D869" s="176" t="s">
        <v>1195</v>
      </c>
      <c r="E869" s="208" t="s">
        <v>74</v>
      </c>
      <c r="F869" s="33" t="s">
        <v>691</v>
      </c>
      <c r="G869" s="33">
        <v>43885</v>
      </c>
      <c r="H869" s="33">
        <v>44244</v>
      </c>
      <c r="I869" s="40">
        <v>24676165.087839663</v>
      </c>
      <c r="J869" s="40">
        <v>0</v>
      </c>
      <c r="K869" s="40">
        <v>24676165.087839663</v>
      </c>
      <c r="L869" s="103"/>
    </row>
    <row r="870" spans="1:18" s="12" customFormat="1" ht="78.75" customHeight="1">
      <c r="A870" s="160">
        <v>868</v>
      </c>
      <c r="B870" s="155" t="s">
        <v>473</v>
      </c>
      <c r="C870" s="105" t="s">
        <v>695</v>
      </c>
      <c r="D870" s="176" t="s">
        <v>1196</v>
      </c>
      <c r="E870" s="142" t="s">
        <v>74</v>
      </c>
      <c r="F870" s="33" t="s">
        <v>691</v>
      </c>
      <c r="G870" s="33">
        <v>43882</v>
      </c>
      <c r="H870" s="33">
        <v>44001</v>
      </c>
      <c r="I870" s="40">
        <v>7651797.9202077398</v>
      </c>
      <c r="J870" s="40" t="s">
        <v>1457</v>
      </c>
      <c r="K870" s="40">
        <f>7651797.92020774</f>
        <v>7651797.9202077398</v>
      </c>
      <c r="L870" s="103"/>
    </row>
    <row r="871" spans="1:18" s="12" customFormat="1" ht="78.75" customHeight="1">
      <c r="A871" s="157">
        <v>869</v>
      </c>
      <c r="B871" s="155" t="s">
        <v>473</v>
      </c>
      <c r="C871" s="105" t="s">
        <v>695</v>
      </c>
      <c r="D871" s="176" t="s">
        <v>1197</v>
      </c>
      <c r="E871" s="208" t="s">
        <v>74</v>
      </c>
      <c r="F871" s="33" t="s">
        <v>691</v>
      </c>
      <c r="G871" s="33">
        <v>43880</v>
      </c>
      <c r="H871" s="33">
        <v>43999</v>
      </c>
      <c r="I871" s="40">
        <v>10773386.1629417</v>
      </c>
      <c r="J871" s="40">
        <v>0</v>
      </c>
      <c r="K871" s="40">
        <v>10773386.1629417</v>
      </c>
      <c r="L871" s="103"/>
    </row>
    <row r="872" spans="1:18" s="6" customFormat="1" ht="47.1" customHeight="1">
      <c r="A872" s="160">
        <v>870</v>
      </c>
      <c r="B872" s="156" t="s">
        <v>473</v>
      </c>
      <c r="C872" s="105" t="s">
        <v>696</v>
      </c>
      <c r="D872" s="177" t="s">
        <v>65</v>
      </c>
      <c r="E872" s="145" t="s">
        <v>66</v>
      </c>
      <c r="F872" s="16" t="s">
        <v>70</v>
      </c>
      <c r="G872" s="16">
        <v>2010</v>
      </c>
      <c r="H872" s="16">
        <v>2022</v>
      </c>
      <c r="I872" s="21">
        <v>35609220</v>
      </c>
      <c r="J872" s="21">
        <v>25609220</v>
      </c>
      <c r="K872" s="21">
        <v>10000000</v>
      </c>
      <c r="L872" s="21"/>
    </row>
    <row r="873" spans="1:18" s="6" customFormat="1" ht="47.1" customHeight="1">
      <c r="A873" s="160">
        <v>871</v>
      </c>
      <c r="B873" s="156" t="s">
        <v>473</v>
      </c>
      <c r="C873" s="105" t="s">
        <v>696</v>
      </c>
      <c r="D873" s="177" t="s">
        <v>68</v>
      </c>
      <c r="E873" s="145" t="s">
        <v>66</v>
      </c>
      <c r="F873" s="16" t="s">
        <v>72</v>
      </c>
      <c r="G873" s="16">
        <v>2020</v>
      </c>
      <c r="H873" s="16">
        <v>2020</v>
      </c>
      <c r="I873" s="21">
        <v>2561983</v>
      </c>
      <c r="J873" s="21">
        <v>0</v>
      </c>
      <c r="K873" s="21">
        <v>2561983</v>
      </c>
      <c r="L873" s="21"/>
    </row>
    <row r="874" spans="1:18" s="6" customFormat="1" ht="47.1" customHeight="1">
      <c r="A874" s="157">
        <v>872</v>
      </c>
      <c r="B874" s="156" t="s">
        <v>473</v>
      </c>
      <c r="C874" s="105" t="s">
        <v>696</v>
      </c>
      <c r="D874" s="177" t="s">
        <v>67</v>
      </c>
      <c r="E874" s="145" t="s">
        <v>66</v>
      </c>
      <c r="F874" s="16" t="s">
        <v>71</v>
      </c>
      <c r="G874" s="16">
        <v>2018</v>
      </c>
      <c r="H874" s="16">
        <v>2022</v>
      </c>
      <c r="I874" s="21">
        <v>38433986</v>
      </c>
      <c r="J874" s="21">
        <v>8433986</v>
      </c>
      <c r="K874" s="21">
        <v>30000000</v>
      </c>
      <c r="L874" s="21"/>
    </row>
    <row r="875" spans="1:18" s="6" customFormat="1" ht="99" customHeight="1">
      <c r="A875" s="160">
        <v>873</v>
      </c>
      <c r="B875" s="156" t="s">
        <v>473</v>
      </c>
      <c r="C875" s="105" t="s">
        <v>458</v>
      </c>
      <c r="D875" s="177" t="s">
        <v>465</v>
      </c>
      <c r="E875" s="145" t="s">
        <v>870</v>
      </c>
      <c r="F875" s="16" t="s">
        <v>608</v>
      </c>
      <c r="G875" s="16">
        <v>2014</v>
      </c>
      <c r="H875" s="16">
        <v>2020</v>
      </c>
      <c r="I875" s="21">
        <v>183785</v>
      </c>
      <c r="J875" s="51">
        <v>156952</v>
      </c>
      <c r="K875" s="21">
        <v>26833</v>
      </c>
      <c r="L875" s="71"/>
    </row>
    <row r="876" spans="1:18" ht="106.5" customHeight="1">
      <c r="A876" s="152"/>
      <c r="B876" s="172" t="s">
        <v>681</v>
      </c>
      <c r="C876" s="225"/>
      <c r="D876" s="226"/>
      <c r="E876" s="227"/>
      <c r="F876" s="227"/>
      <c r="G876" s="227"/>
      <c r="H876" s="228"/>
      <c r="I876" s="153">
        <f>SUM(I3:I875)</f>
        <v>190708708975.96396</v>
      </c>
      <c r="J876" s="153">
        <f>SUM(J3:J875)</f>
        <v>55878534977.940063</v>
      </c>
      <c r="K876" s="153">
        <f>SUM(K3:K875)</f>
        <v>32465595288.861267</v>
      </c>
      <c r="L876" s="153">
        <f>SUM(L3:L875)</f>
        <v>129678562.39</v>
      </c>
      <c r="R876" s="9"/>
    </row>
    <row r="877" spans="1:18" s="223" customFormat="1" ht="107.25" customHeight="1">
      <c r="A877" s="216"/>
      <c r="B877" s="217"/>
      <c r="C877" s="218"/>
      <c r="D877" s="219"/>
      <c r="E877" s="220"/>
      <c r="F877" s="220"/>
      <c r="G877" s="220"/>
      <c r="H877" s="221"/>
      <c r="I877" s="222"/>
      <c r="J877" s="222"/>
      <c r="K877" s="222"/>
      <c r="L877" s="222"/>
      <c r="R877" s="224"/>
    </row>
    <row r="878" spans="1:18" ht="76.5" customHeight="1">
      <c r="B878" s="158"/>
      <c r="C878" s="109"/>
      <c r="D878" s="198"/>
      <c r="E878" s="214"/>
    </row>
    <row r="879" spans="1:18" ht="46.5" customHeight="1">
      <c r="B879" s="158"/>
      <c r="C879" s="109"/>
      <c r="D879" s="198"/>
      <c r="E879" s="214"/>
      <c r="L879" s="235"/>
    </row>
    <row r="880" spans="1:18" ht="47.1" customHeight="1">
      <c r="B880" s="158"/>
      <c r="C880" s="109"/>
      <c r="D880" s="198"/>
      <c r="E880" s="214"/>
    </row>
    <row r="881" spans="2:5" ht="47.1" customHeight="1">
      <c r="B881" s="158"/>
      <c r="C881" s="109"/>
      <c r="D881" s="198"/>
      <c r="E881" s="214"/>
    </row>
    <row r="882" spans="2:5" ht="47.1" customHeight="1">
      <c r="B882" s="158"/>
      <c r="C882" s="109"/>
      <c r="D882" s="198"/>
      <c r="E882" s="214"/>
    </row>
    <row r="883" spans="2:5" ht="47.1" customHeight="1">
      <c r="B883" s="158"/>
      <c r="C883" s="109"/>
      <c r="D883" s="198"/>
      <c r="E883" s="214"/>
    </row>
    <row r="884" spans="2:5" ht="47.1" customHeight="1">
      <c r="B884" s="158"/>
      <c r="C884" s="109"/>
      <c r="D884" s="198"/>
      <c r="E884" s="214"/>
    </row>
    <row r="885" spans="2:5" ht="47.1" customHeight="1">
      <c r="B885" s="158"/>
      <c r="C885" s="109"/>
      <c r="D885" s="198"/>
      <c r="E885" s="214"/>
    </row>
    <row r="886" spans="2:5" ht="47.1" customHeight="1">
      <c r="B886" s="158"/>
      <c r="C886" s="109"/>
      <c r="D886" s="198"/>
      <c r="E886" s="214"/>
    </row>
    <row r="887" spans="2:5" ht="47.1" customHeight="1">
      <c r="B887" s="158"/>
      <c r="C887" s="109"/>
      <c r="D887" s="198"/>
      <c r="E887" s="214"/>
    </row>
    <row r="888" spans="2:5" ht="47.1" customHeight="1">
      <c r="B888" s="158"/>
      <c r="C888" s="109"/>
      <c r="D888" s="198"/>
      <c r="E888" s="214"/>
    </row>
    <row r="889" spans="2:5" ht="47.1" customHeight="1">
      <c r="B889" s="158"/>
      <c r="C889" s="109"/>
      <c r="D889" s="198"/>
      <c r="E889" s="214"/>
    </row>
    <row r="890" spans="2:5" ht="47.1" customHeight="1">
      <c r="B890" s="158"/>
      <c r="C890" s="109"/>
      <c r="D890" s="198"/>
      <c r="E890" s="214"/>
    </row>
    <row r="891" spans="2:5" ht="47.1" customHeight="1">
      <c r="B891" s="158"/>
      <c r="C891" s="109"/>
      <c r="D891" s="198"/>
      <c r="E891" s="214"/>
    </row>
    <row r="892" spans="2:5" ht="47.1" customHeight="1">
      <c r="B892" s="158"/>
      <c r="C892" s="109"/>
      <c r="D892" s="198"/>
      <c r="E892" s="214"/>
    </row>
    <row r="893" spans="2:5" ht="47.1" customHeight="1">
      <c r="B893" s="158"/>
      <c r="C893" s="109"/>
      <c r="D893" s="198"/>
      <c r="E893" s="214"/>
    </row>
    <row r="894" spans="2:5" ht="47.1" customHeight="1">
      <c r="B894" s="158"/>
      <c r="C894" s="109"/>
      <c r="D894" s="198"/>
      <c r="E894" s="214"/>
    </row>
    <row r="895" spans="2:5" ht="47.1" customHeight="1">
      <c r="B895" s="158"/>
      <c r="C895" s="109"/>
      <c r="D895" s="198"/>
      <c r="E895" s="214"/>
    </row>
    <row r="896" spans="2:5" ht="47.1" customHeight="1">
      <c r="B896" s="158"/>
      <c r="C896" s="109"/>
      <c r="D896" s="198"/>
      <c r="E896" s="214"/>
    </row>
    <row r="897" spans="2:5" ht="47.1" customHeight="1">
      <c r="B897" s="158"/>
      <c r="C897" s="109"/>
      <c r="D897" s="198"/>
      <c r="E897" s="214"/>
    </row>
    <row r="898" spans="2:5" ht="47.1" customHeight="1">
      <c r="B898" s="158"/>
      <c r="C898" s="109"/>
      <c r="D898" s="198"/>
      <c r="E898" s="214"/>
    </row>
    <row r="899" spans="2:5" ht="47.1" customHeight="1">
      <c r="B899" s="158"/>
      <c r="C899" s="109"/>
      <c r="D899" s="198"/>
      <c r="E899" s="214"/>
    </row>
    <row r="900" spans="2:5" ht="47.1" customHeight="1">
      <c r="B900" s="158"/>
      <c r="C900" s="109"/>
      <c r="D900" s="198"/>
      <c r="E900" s="214"/>
    </row>
    <row r="901" spans="2:5" ht="47.1" customHeight="1">
      <c r="B901" s="158"/>
      <c r="C901" s="109"/>
      <c r="D901" s="198"/>
      <c r="E901" s="214"/>
    </row>
    <row r="902" spans="2:5" ht="47.1" customHeight="1">
      <c r="B902" s="158"/>
      <c r="C902" s="109"/>
      <c r="D902" s="198"/>
      <c r="E902" s="214"/>
    </row>
    <row r="903" spans="2:5" ht="47.1" customHeight="1">
      <c r="B903" s="158"/>
      <c r="C903" s="109"/>
      <c r="D903" s="198"/>
      <c r="E903" s="214"/>
    </row>
    <row r="904" spans="2:5" ht="47.1" customHeight="1">
      <c r="B904" s="158"/>
      <c r="C904" s="109"/>
      <c r="D904" s="198"/>
      <c r="E904" s="214"/>
    </row>
    <row r="905" spans="2:5" ht="47.1" customHeight="1">
      <c r="B905" s="158"/>
      <c r="C905" s="109"/>
      <c r="D905" s="198"/>
      <c r="E905" s="214"/>
    </row>
    <row r="906" spans="2:5" ht="47.1" customHeight="1">
      <c r="B906" s="158"/>
      <c r="C906" s="109"/>
      <c r="D906" s="198"/>
      <c r="E906" s="214"/>
    </row>
    <row r="907" spans="2:5" ht="47.1" customHeight="1">
      <c r="B907" s="158"/>
      <c r="C907" s="109"/>
      <c r="D907" s="198"/>
      <c r="E907" s="214"/>
    </row>
    <row r="908" spans="2:5" ht="47.1" customHeight="1">
      <c r="B908" s="158"/>
      <c r="C908" s="109"/>
      <c r="D908" s="198"/>
      <c r="E908" s="214"/>
    </row>
    <row r="909" spans="2:5" ht="47.1" customHeight="1">
      <c r="B909" s="158"/>
      <c r="C909" s="109"/>
      <c r="D909" s="198"/>
      <c r="E909" s="214"/>
    </row>
    <row r="910" spans="2:5" ht="47.1" customHeight="1">
      <c r="B910" s="158"/>
      <c r="C910" s="109"/>
      <c r="D910" s="198"/>
      <c r="E910" s="214"/>
    </row>
    <row r="911" spans="2:5" ht="47.1" customHeight="1">
      <c r="B911" s="158"/>
      <c r="C911" s="109"/>
      <c r="D911" s="198"/>
      <c r="E911" s="214"/>
    </row>
    <row r="912" spans="2:5" ht="47.1" customHeight="1">
      <c r="B912" s="158"/>
      <c r="C912" s="109"/>
      <c r="D912" s="198"/>
      <c r="E912" s="214"/>
    </row>
    <row r="913" spans="2:5" ht="47.1" customHeight="1">
      <c r="B913" s="158"/>
      <c r="C913" s="109"/>
      <c r="D913" s="198"/>
      <c r="E913" s="214"/>
    </row>
    <row r="914" spans="2:5" ht="47.1" customHeight="1">
      <c r="B914" s="158"/>
      <c r="C914" s="109"/>
      <c r="D914" s="198"/>
      <c r="E914" s="214"/>
    </row>
    <row r="915" spans="2:5" ht="47.1" customHeight="1">
      <c r="B915" s="158"/>
      <c r="C915" s="109"/>
      <c r="D915" s="198"/>
      <c r="E915" s="214"/>
    </row>
    <row r="916" spans="2:5" ht="47.1" customHeight="1">
      <c r="B916" s="158"/>
      <c r="C916" s="109"/>
      <c r="D916" s="198"/>
      <c r="E916" s="214"/>
    </row>
    <row r="917" spans="2:5" ht="47.1" customHeight="1">
      <c r="B917" s="158"/>
      <c r="C917" s="109"/>
      <c r="D917" s="198"/>
      <c r="E917" s="214"/>
    </row>
    <row r="918" spans="2:5" ht="47.1" customHeight="1">
      <c r="B918" s="158"/>
      <c r="C918" s="109"/>
      <c r="D918" s="198"/>
      <c r="E918" s="214"/>
    </row>
    <row r="919" spans="2:5" ht="47.1" customHeight="1">
      <c r="B919" s="158"/>
      <c r="C919" s="109"/>
      <c r="D919" s="198"/>
      <c r="E919" s="214"/>
    </row>
    <row r="920" spans="2:5" ht="47.1" customHeight="1">
      <c r="B920" s="158"/>
      <c r="C920" s="109"/>
      <c r="D920" s="198"/>
      <c r="E920" s="214"/>
    </row>
    <row r="921" spans="2:5" ht="47.1" customHeight="1">
      <c r="B921" s="158"/>
      <c r="C921" s="109"/>
      <c r="D921" s="198"/>
      <c r="E921" s="214"/>
    </row>
    <row r="922" spans="2:5" ht="47.1" customHeight="1">
      <c r="B922" s="158"/>
      <c r="C922" s="109"/>
      <c r="D922" s="198"/>
      <c r="E922" s="214"/>
    </row>
    <row r="923" spans="2:5" ht="47.1" customHeight="1">
      <c r="B923" s="158"/>
      <c r="C923" s="109"/>
      <c r="D923" s="198"/>
      <c r="E923" s="214"/>
    </row>
    <row r="924" spans="2:5" ht="47.1" customHeight="1">
      <c r="B924" s="158"/>
      <c r="C924" s="109"/>
      <c r="D924" s="198"/>
      <c r="E924" s="214"/>
    </row>
    <row r="925" spans="2:5" ht="47.1" customHeight="1">
      <c r="B925" s="158"/>
      <c r="C925" s="109"/>
      <c r="D925" s="198"/>
      <c r="E925" s="214"/>
    </row>
    <row r="926" spans="2:5" ht="47.1" customHeight="1">
      <c r="B926" s="158"/>
      <c r="C926" s="109"/>
      <c r="D926" s="198"/>
      <c r="E926" s="214"/>
    </row>
    <row r="927" spans="2:5" ht="47.1" customHeight="1">
      <c r="B927" s="158"/>
      <c r="C927" s="109"/>
      <c r="D927" s="198"/>
      <c r="E927" s="214"/>
    </row>
    <row r="928" spans="2:5" ht="47.1" customHeight="1">
      <c r="B928" s="158"/>
      <c r="C928" s="109"/>
      <c r="D928" s="198"/>
      <c r="E928" s="214"/>
    </row>
    <row r="929" spans="2:5" ht="47.1" customHeight="1">
      <c r="B929" s="158"/>
      <c r="C929" s="109"/>
      <c r="D929" s="198"/>
      <c r="E929" s="214"/>
    </row>
    <row r="930" spans="2:5" ht="47.1" customHeight="1">
      <c r="B930" s="158"/>
      <c r="C930" s="109"/>
      <c r="D930" s="198"/>
      <c r="E930" s="214"/>
    </row>
    <row r="931" spans="2:5" ht="47.1" customHeight="1">
      <c r="B931" s="158"/>
      <c r="C931" s="109"/>
      <c r="D931" s="198"/>
      <c r="E931" s="214"/>
    </row>
    <row r="932" spans="2:5" ht="47.1" customHeight="1">
      <c r="B932" s="158"/>
      <c r="C932" s="109"/>
      <c r="D932" s="198"/>
      <c r="E932" s="214"/>
    </row>
    <row r="933" spans="2:5" ht="47.1" customHeight="1">
      <c r="B933" s="158"/>
      <c r="C933" s="109"/>
      <c r="D933" s="198"/>
      <c r="E933" s="214"/>
    </row>
    <row r="934" spans="2:5" ht="47.1" customHeight="1">
      <c r="B934" s="158"/>
      <c r="C934" s="109"/>
      <c r="D934" s="198"/>
      <c r="E934" s="214"/>
    </row>
    <row r="935" spans="2:5" ht="47.1" customHeight="1">
      <c r="B935" s="158"/>
      <c r="C935" s="109"/>
      <c r="D935" s="198"/>
      <c r="E935" s="214"/>
    </row>
    <row r="936" spans="2:5" ht="47.1" customHeight="1">
      <c r="B936" s="158"/>
      <c r="C936" s="109"/>
      <c r="D936" s="198"/>
      <c r="E936" s="214"/>
    </row>
    <row r="937" spans="2:5" ht="47.1" customHeight="1">
      <c r="B937" s="158"/>
      <c r="C937" s="109"/>
      <c r="D937" s="198"/>
      <c r="E937" s="214"/>
    </row>
    <row r="938" spans="2:5" ht="47.1" customHeight="1">
      <c r="B938" s="158"/>
      <c r="C938" s="109"/>
      <c r="D938" s="198"/>
      <c r="E938" s="214"/>
    </row>
    <row r="939" spans="2:5" ht="47.1" customHeight="1">
      <c r="B939" s="158"/>
      <c r="C939" s="109"/>
      <c r="D939" s="198"/>
      <c r="E939" s="214"/>
    </row>
    <row r="940" spans="2:5" ht="47.1" customHeight="1">
      <c r="B940" s="158"/>
      <c r="C940" s="109"/>
      <c r="D940" s="198"/>
      <c r="E940" s="214"/>
    </row>
    <row r="941" spans="2:5" ht="47.1" customHeight="1">
      <c r="B941" s="158"/>
      <c r="C941" s="109"/>
      <c r="D941" s="198"/>
      <c r="E941" s="214"/>
    </row>
    <row r="942" spans="2:5" ht="47.1" customHeight="1">
      <c r="B942" s="158"/>
      <c r="C942" s="109"/>
      <c r="D942" s="198"/>
      <c r="E942" s="214"/>
    </row>
    <row r="943" spans="2:5" ht="47.1" customHeight="1">
      <c r="B943" s="158"/>
      <c r="C943" s="109"/>
      <c r="D943" s="198"/>
      <c r="E943" s="214"/>
    </row>
    <row r="944" spans="2:5" ht="47.1" customHeight="1">
      <c r="B944" s="158"/>
      <c r="C944" s="109"/>
      <c r="D944" s="198"/>
      <c r="E944" s="214"/>
    </row>
    <row r="945" spans="2:5" ht="47.1" customHeight="1">
      <c r="B945" s="158"/>
      <c r="C945" s="109"/>
      <c r="D945" s="198"/>
      <c r="E945" s="214"/>
    </row>
    <row r="946" spans="2:5" ht="47.1" customHeight="1">
      <c r="B946" s="158"/>
      <c r="C946" s="109"/>
      <c r="D946" s="198"/>
      <c r="E946" s="214"/>
    </row>
    <row r="947" spans="2:5" ht="47.1" customHeight="1">
      <c r="B947" s="158"/>
      <c r="C947" s="109"/>
      <c r="D947" s="198"/>
      <c r="E947" s="214"/>
    </row>
    <row r="948" spans="2:5" ht="47.1" customHeight="1">
      <c r="B948" s="158"/>
      <c r="C948" s="109"/>
      <c r="D948" s="198"/>
      <c r="E948" s="214"/>
    </row>
    <row r="949" spans="2:5" ht="47.1" customHeight="1">
      <c r="B949" s="158"/>
      <c r="C949" s="109"/>
      <c r="D949" s="198"/>
      <c r="E949" s="214"/>
    </row>
    <row r="950" spans="2:5" ht="47.1" customHeight="1">
      <c r="B950" s="158"/>
      <c r="C950" s="109"/>
      <c r="D950" s="198"/>
      <c r="E950" s="214"/>
    </row>
    <row r="951" spans="2:5" ht="47.1" customHeight="1">
      <c r="B951" s="158"/>
      <c r="C951" s="109"/>
      <c r="D951" s="198"/>
      <c r="E951" s="214"/>
    </row>
    <row r="952" spans="2:5" ht="47.1" customHeight="1">
      <c r="B952" s="158"/>
      <c r="C952" s="109"/>
      <c r="D952" s="198"/>
      <c r="E952" s="214"/>
    </row>
    <row r="953" spans="2:5" ht="47.1" customHeight="1">
      <c r="B953" s="158"/>
      <c r="C953" s="109"/>
      <c r="D953" s="198"/>
      <c r="E953" s="214"/>
    </row>
    <row r="954" spans="2:5" ht="47.1" customHeight="1">
      <c r="B954" s="158"/>
      <c r="C954" s="109"/>
      <c r="D954" s="198"/>
      <c r="E954" s="214"/>
    </row>
    <row r="955" spans="2:5" ht="47.1" customHeight="1">
      <c r="B955" s="158"/>
      <c r="C955" s="109"/>
      <c r="D955" s="198"/>
      <c r="E955" s="214"/>
    </row>
    <row r="956" spans="2:5" ht="47.1" customHeight="1">
      <c r="B956" s="158"/>
      <c r="C956" s="109"/>
      <c r="D956" s="198"/>
      <c r="E956" s="214"/>
    </row>
    <row r="957" spans="2:5" ht="47.1" customHeight="1">
      <c r="B957" s="158"/>
      <c r="C957" s="109"/>
      <c r="D957" s="198"/>
      <c r="E957" s="214"/>
    </row>
    <row r="958" spans="2:5" ht="47.1" customHeight="1">
      <c r="B958" s="158"/>
      <c r="C958" s="109"/>
      <c r="D958" s="198"/>
      <c r="E958" s="214"/>
    </row>
    <row r="959" spans="2:5" ht="47.1" customHeight="1">
      <c r="B959" s="158"/>
      <c r="C959" s="109"/>
      <c r="D959" s="198"/>
      <c r="E959" s="214"/>
    </row>
    <row r="960" spans="2:5" ht="47.1" customHeight="1">
      <c r="B960" s="158"/>
      <c r="C960" s="109"/>
      <c r="D960" s="198"/>
      <c r="E960" s="214"/>
    </row>
    <row r="961" spans="2:5" ht="47.1" customHeight="1">
      <c r="B961" s="158"/>
      <c r="C961" s="109"/>
      <c r="D961" s="198"/>
      <c r="E961" s="214"/>
    </row>
    <row r="962" spans="2:5" ht="47.1" customHeight="1">
      <c r="B962" s="158"/>
      <c r="C962" s="109"/>
      <c r="D962" s="198"/>
      <c r="E962" s="214"/>
    </row>
    <row r="963" spans="2:5" ht="47.1" customHeight="1">
      <c r="B963" s="158"/>
      <c r="C963" s="109"/>
      <c r="D963" s="198"/>
      <c r="E963" s="214"/>
    </row>
    <row r="964" spans="2:5" ht="47.1" customHeight="1">
      <c r="B964" s="158"/>
      <c r="C964" s="109"/>
      <c r="D964" s="198"/>
      <c r="E964" s="214"/>
    </row>
    <row r="965" spans="2:5" ht="47.1" customHeight="1">
      <c r="B965" s="158"/>
      <c r="C965" s="109"/>
      <c r="D965" s="198"/>
      <c r="E965" s="214"/>
    </row>
    <row r="966" spans="2:5" ht="47.1" customHeight="1">
      <c r="B966" s="158"/>
      <c r="C966" s="109"/>
      <c r="D966" s="198"/>
      <c r="E966" s="214"/>
    </row>
    <row r="967" spans="2:5" ht="47.1" customHeight="1">
      <c r="B967" s="158"/>
      <c r="C967" s="109"/>
      <c r="D967" s="198"/>
      <c r="E967" s="214"/>
    </row>
    <row r="968" spans="2:5" ht="47.1" customHeight="1">
      <c r="B968" s="158"/>
      <c r="C968" s="109"/>
      <c r="D968" s="198"/>
      <c r="E968" s="214"/>
    </row>
    <row r="969" spans="2:5" ht="47.1" customHeight="1">
      <c r="B969" s="158"/>
      <c r="C969" s="109"/>
      <c r="D969" s="198"/>
      <c r="E969" s="214"/>
    </row>
    <row r="970" spans="2:5" ht="47.1" customHeight="1">
      <c r="B970" s="158"/>
      <c r="C970" s="109"/>
      <c r="D970" s="198"/>
      <c r="E970" s="214"/>
    </row>
    <row r="971" spans="2:5" ht="47.1" customHeight="1">
      <c r="B971" s="158"/>
      <c r="C971" s="109"/>
      <c r="D971" s="198"/>
      <c r="E971" s="214"/>
    </row>
    <row r="972" spans="2:5" ht="47.1" customHeight="1">
      <c r="B972" s="158"/>
      <c r="C972" s="109"/>
      <c r="D972" s="198"/>
      <c r="E972" s="214"/>
    </row>
    <row r="973" spans="2:5" ht="47.1" customHeight="1">
      <c r="B973" s="158"/>
      <c r="C973" s="109"/>
      <c r="D973" s="198"/>
      <c r="E973" s="214"/>
    </row>
    <row r="974" spans="2:5" ht="47.1" customHeight="1">
      <c r="B974" s="158"/>
      <c r="C974" s="109"/>
      <c r="D974" s="198"/>
      <c r="E974" s="214"/>
    </row>
    <row r="975" spans="2:5" ht="47.1" customHeight="1">
      <c r="B975" s="158"/>
      <c r="C975" s="109"/>
      <c r="D975" s="198"/>
      <c r="E975" s="214"/>
    </row>
    <row r="976" spans="2:5" ht="47.1" customHeight="1">
      <c r="B976" s="158"/>
      <c r="C976" s="109"/>
      <c r="D976" s="198"/>
      <c r="E976" s="214"/>
    </row>
    <row r="977" spans="2:5" ht="47.1" customHeight="1">
      <c r="B977" s="158"/>
      <c r="C977" s="109"/>
      <c r="D977" s="198"/>
      <c r="E977" s="214"/>
    </row>
    <row r="978" spans="2:5" ht="47.1" customHeight="1">
      <c r="B978" s="158"/>
      <c r="C978" s="109"/>
      <c r="D978" s="198"/>
      <c r="E978" s="214"/>
    </row>
    <row r="979" spans="2:5" ht="47.1" customHeight="1">
      <c r="B979" s="158"/>
      <c r="C979" s="109"/>
      <c r="D979" s="198"/>
      <c r="E979" s="214"/>
    </row>
    <row r="980" spans="2:5" ht="47.1" customHeight="1">
      <c r="B980" s="158"/>
      <c r="C980" s="109"/>
      <c r="D980" s="198"/>
      <c r="E980" s="214"/>
    </row>
    <row r="981" spans="2:5" ht="47.1" customHeight="1">
      <c r="B981" s="158"/>
      <c r="C981" s="109"/>
      <c r="D981" s="198"/>
      <c r="E981" s="214"/>
    </row>
    <row r="982" spans="2:5" ht="47.1" customHeight="1">
      <c r="B982" s="158"/>
      <c r="C982" s="109"/>
      <c r="D982" s="198"/>
      <c r="E982" s="214"/>
    </row>
    <row r="983" spans="2:5" ht="47.1" customHeight="1">
      <c r="B983" s="158"/>
      <c r="C983" s="109"/>
      <c r="D983" s="198"/>
      <c r="E983" s="214"/>
    </row>
    <row r="984" spans="2:5" ht="47.1" customHeight="1">
      <c r="B984" s="158"/>
      <c r="C984" s="109"/>
      <c r="D984" s="198"/>
      <c r="E984" s="214"/>
    </row>
    <row r="985" spans="2:5" ht="47.1" customHeight="1">
      <c r="B985" s="158"/>
      <c r="C985" s="109"/>
      <c r="D985" s="198"/>
      <c r="E985" s="214"/>
    </row>
    <row r="986" spans="2:5" ht="47.1" customHeight="1">
      <c r="B986" s="158"/>
      <c r="C986" s="109"/>
      <c r="D986" s="198"/>
      <c r="E986" s="214"/>
    </row>
    <row r="987" spans="2:5" ht="47.1" customHeight="1">
      <c r="B987" s="158"/>
      <c r="C987" s="109"/>
      <c r="D987" s="198"/>
      <c r="E987" s="214"/>
    </row>
    <row r="988" spans="2:5" ht="47.1" customHeight="1">
      <c r="B988" s="158"/>
      <c r="C988" s="109"/>
      <c r="D988" s="198"/>
      <c r="E988" s="214"/>
    </row>
    <row r="989" spans="2:5" ht="47.1" customHeight="1">
      <c r="B989" s="158"/>
      <c r="C989" s="109"/>
      <c r="D989" s="198"/>
      <c r="E989" s="214"/>
    </row>
    <row r="990" spans="2:5" ht="47.1" customHeight="1">
      <c r="B990" s="158"/>
      <c r="C990" s="109"/>
      <c r="D990" s="198"/>
      <c r="E990" s="214"/>
    </row>
    <row r="991" spans="2:5" ht="47.1" customHeight="1">
      <c r="B991" s="158"/>
      <c r="C991" s="109"/>
      <c r="D991" s="198"/>
      <c r="E991" s="214"/>
    </row>
    <row r="992" spans="2:5" ht="47.1" customHeight="1">
      <c r="B992" s="158"/>
      <c r="C992" s="109"/>
      <c r="D992" s="198"/>
      <c r="E992" s="214"/>
    </row>
    <row r="993" spans="2:5" ht="47.1" customHeight="1">
      <c r="B993" s="158"/>
      <c r="C993" s="109"/>
      <c r="D993" s="198"/>
      <c r="E993" s="214"/>
    </row>
    <row r="994" spans="2:5" ht="47.1" customHeight="1">
      <c r="B994" s="158"/>
      <c r="C994" s="109"/>
      <c r="D994" s="198"/>
      <c r="E994" s="214"/>
    </row>
    <row r="995" spans="2:5" ht="47.1" customHeight="1">
      <c r="B995" s="158"/>
      <c r="C995" s="109"/>
      <c r="D995" s="198"/>
      <c r="E995" s="214"/>
    </row>
    <row r="996" spans="2:5" ht="47.1" customHeight="1">
      <c r="B996" s="158"/>
      <c r="C996" s="109"/>
      <c r="D996" s="198"/>
      <c r="E996" s="214"/>
    </row>
    <row r="997" spans="2:5" ht="47.1" customHeight="1">
      <c r="B997" s="158"/>
      <c r="C997" s="109"/>
      <c r="D997" s="198"/>
      <c r="E997" s="214"/>
    </row>
    <row r="998" spans="2:5" ht="47.1" customHeight="1">
      <c r="B998" s="158"/>
      <c r="C998" s="109"/>
      <c r="D998" s="198"/>
      <c r="E998" s="214"/>
    </row>
    <row r="999" spans="2:5" ht="47.1" customHeight="1">
      <c r="B999" s="158"/>
      <c r="C999" s="109"/>
      <c r="D999" s="198"/>
      <c r="E999" s="214"/>
    </row>
    <row r="1000" spans="2:5" ht="47.1" customHeight="1">
      <c r="B1000" s="158"/>
      <c r="C1000" s="109"/>
      <c r="D1000" s="198"/>
      <c r="E1000" s="214"/>
    </row>
    <row r="1001" spans="2:5" ht="47.1" customHeight="1">
      <c r="B1001" s="158"/>
      <c r="C1001" s="109"/>
      <c r="D1001" s="198"/>
      <c r="E1001" s="214"/>
    </row>
    <row r="1002" spans="2:5" ht="47.1" customHeight="1">
      <c r="B1002" s="158"/>
      <c r="C1002" s="109"/>
      <c r="D1002" s="198"/>
      <c r="E1002" s="214"/>
    </row>
    <row r="1003" spans="2:5" ht="47.1" customHeight="1">
      <c r="B1003" s="158"/>
      <c r="C1003" s="109"/>
      <c r="D1003" s="198"/>
      <c r="E1003" s="214"/>
    </row>
    <row r="1004" spans="2:5" ht="47.1" customHeight="1">
      <c r="B1004" s="158"/>
      <c r="C1004" s="109"/>
      <c r="D1004" s="198"/>
      <c r="E1004" s="214"/>
    </row>
    <row r="1005" spans="2:5" ht="47.1" customHeight="1">
      <c r="B1005" s="158"/>
      <c r="C1005" s="109"/>
      <c r="D1005" s="198"/>
      <c r="E1005" s="214"/>
    </row>
    <row r="1006" spans="2:5" ht="47.1" customHeight="1">
      <c r="B1006" s="158"/>
      <c r="C1006" s="109"/>
      <c r="D1006" s="198"/>
      <c r="E1006" s="214"/>
    </row>
    <row r="1007" spans="2:5" ht="47.1" customHeight="1">
      <c r="B1007" s="158"/>
      <c r="C1007" s="109"/>
      <c r="D1007" s="198"/>
      <c r="E1007" s="214"/>
    </row>
    <row r="1008" spans="2:5" ht="47.1" customHeight="1">
      <c r="B1008" s="158"/>
      <c r="C1008" s="109"/>
      <c r="D1008" s="198"/>
      <c r="E1008" s="214"/>
    </row>
    <row r="1009" spans="2:5" ht="47.1" customHeight="1">
      <c r="B1009" s="158"/>
      <c r="C1009" s="109"/>
      <c r="D1009" s="198"/>
      <c r="E1009" s="214"/>
    </row>
    <row r="1010" spans="2:5" ht="47.1" customHeight="1">
      <c r="B1010" s="158"/>
      <c r="C1010" s="109"/>
      <c r="D1010" s="198"/>
      <c r="E1010" s="214"/>
    </row>
    <row r="1011" spans="2:5" ht="47.1" customHeight="1">
      <c r="B1011" s="158"/>
      <c r="C1011" s="109"/>
      <c r="D1011" s="198"/>
      <c r="E1011" s="214"/>
    </row>
    <row r="1012" spans="2:5" ht="47.1" customHeight="1">
      <c r="B1012" s="158"/>
      <c r="C1012" s="109"/>
      <c r="D1012" s="198"/>
      <c r="E1012" s="214"/>
    </row>
    <row r="1013" spans="2:5" ht="47.1" customHeight="1">
      <c r="B1013" s="158"/>
      <c r="C1013" s="109"/>
      <c r="D1013" s="198"/>
      <c r="E1013" s="214"/>
    </row>
    <row r="1014" spans="2:5" ht="47.1" customHeight="1">
      <c r="B1014" s="158"/>
      <c r="C1014" s="109"/>
      <c r="D1014" s="198"/>
      <c r="E1014" s="214"/>
    </row>
    <row r="1015" spans="2:5" ht="47.1" customHeight="1">
      <c r="B1015" s="158"/>
      <c r="C1015" s="109"/>
      <c r="D1015" s="198"/>
      <c r="E1015" s="214"/>
    </row>
    <row r="1016" spans="2:5" ht="47.1" customHeight="1">
      <c r="B1016" s="158"/>
      <c r="C1016" s="109"/>
      <c r="D1016" s="198"/>
      <c r="E1016" s="214"/>
    </row>
    <row r="1017" spans="2:5" ht="47.1" customHeight="1">
      <c r="B1017" s="158"/>
      <c r="C1017" s="109"/>
      <c r="D1017" s="198"/>
      <c r="E1017" s="214"/>
    </row>
    <row r="1018" spans="2:5" ht="47.1" customHeight="1">
      <c r="B1018" s="158"/>
      <c r="C1018" s="109"/>
      <c r="D1018" s="198"/>
      <c r="E1018" s="214"/>
    </row>
    <row r="1019" spans="2:5" ht="47.1" customHeight="1">
      <c r="B1019" s="158"/>
      <c r="C1019" s="109"/>
      <c r="D1019" s="198"/>
      <c r="E1019" s="214"/>
    </row>
    <row r="1020" spans="2:5" ht="47.1" customHeight="1">
      <c r="B1020" s="158"/>
      <c r="C1020" s="109"/>
      <c r="D1020" s="198"/>
      <c r="E1020" s="214"/>
    </row>
    <row r="1021" spans="2:5" ht="47.1" customHeight="1">
      <c r="B1021" s="158"/>
      <c r="C1021" s="109"/>
      <c r="D1021" s="198"/>
      <c r="E1021" s="214"/>
    </row>
    <row r="1022" spans="2:5" ht="47.1" customHeight="1">
      <c r="B1022" s="158"/>
      <c r="C1022" s="109"/>
      <c r="D1022" s="198"/>
      <c r="E1022" s="214"/>
    </row>
    <row r="1023" spans="2:5" ht="47.1" customHeight="1">
      <c r="B1023" s="158"/>
      <c r="C1023" s="109"/>
      <c r="D1023" s="198"/>
      <c r="E1023" s="214"/>
    </row>
    <row r="1024" spans="2:5" ht="47.1" customHeight="1">
      <c r="B1024" s="158"/>
      <c r="C1024" s="109"/>
      <c r="D1024" s="198"/>
      <c r="E1024" s="214"/>
    </row>
    <row r="1025" spans="2:5" ht="47.1" customHeight="1">
      <c r="B1025" s="158"/>
      <c r="C1025" s="109"/>
      <c r="D1025" s="198"/>
      <c r="E1025" s="214"/>
    </row>
    <row r="1026" spans="2:5" ht="47.1" customHeight="1">
      <c r="B1026" s="158"/>
      <c r="C1026" s="109"/>
      <c r="D1026" s="198"/>
      <c r="E1026" s="214"/>
    </row>
    <row r="1027" spans="2:5" ht="47.1" customHeight="1">
      <c r="B1027" s="158"/>
      <c r="C1027" s="109"/>
      <c r="D1027" s="198"/>
      <c r="E1027" s="214"/>
    </row>
    <row r="1028" spans="2:5" ht="47.1" customHeight="1">
      <c r="B1028" s="158"/>
      <c r="C1028" s="109"/>
      <c r="D1028" s="198"/>
      <c r="E1028" s="214"/>
    </row>
    <row r="1029" spans="2:5" ht="47.1" customHeight="1">
      <c r="B1029" s="158"/>
      <c r="C1029" s="109"/>
      <c r="D1029" s="198"/>
      <c r="E1029" s="214"/>
    </row>
    <row r="1030" spans="2:5" ht="47.1" customHeight="1">
      <c r="B1030" s="158"/>
      <c r="C1030" s="109"/>
      <c r="D1030" s="198"/>
      <c r="E1030" s="214"/>
    </row>
    <row r="1031" spans="2:5" ht="47.1" customHeight="1">
      <c r="B1031" s="158"/>
      <c r="C1031" s="109"/>
      <c r="D1031" s="198"/>
      <c r="E1031" s="214"/>
    </row>
    <row r="1032" spans="2:5" ht="47.1" customHeight="1">
      <c r="B1032" s="158"/>
      <c r="C1032" s="109"/>
      <c r="D1032" s="198"/>
      <c r="E1032" s="214"/>
    </row>
    <row r="1033" spans="2:5" ht="47.1" customHeight="1">
      <c r="B1033" s="158"/>
      <c r="C1033" s="109"/>
      <c r="D1033" s="198"/>
      <c r="E1033" s="214"/>
    </row>
    <row r="1034" spans="2:5" ht="47.1" customHeight="1">
      <c r="B1034" s="158"/>
      <c r="C1034" s="109"/>
      <c r="D1034" s="198"/>
      <c r="E1034" s="214"/>
    </row>
    <row r="1035" spans="2:5" ht="47.1" customHeight="1">
      <c r="B1035" s="158"/>
      <c r="C1035" s="109"/>
      <c r="D1035" s="198"/>
      <c r="E1035" s="214"/>
    </row>
    <row r="1036" spans="2:5" ht="47.1" customHeight="1">
      <c r="B1036" s="158"/>
      <c r="C1036" s="109"/>
      <c r="D1036" s="198"/>
      <c r="E1036" s="214"/>
    </row>
    <row r="1037" spans="2:5" ht="47.1" customHeight="1">
      <c r="B1037" s="158"/>
      <c r="C1037" s="109"/>
      <c r="D1037" s="198"/>
      <c r="E1037" s="214"/>
    </row>
    <row r="1038" spans="2:5" ht="47.1" customHeight="1">
      <c r="B1038" s="158"/>
      <c r="C1038" s="109"/>
      <c r="D1038" s="198"/>
      <c r="E1038" s="214"/>
    </row>
    <row r="1039" spans="2:5" ht="47.1" customHeight="1">
      <c r="B1039" s="158"/>
      <c r="C1039" s="109"/>
      <c r="D1039" s="198"/>
      <c r="E1039" s="214"/>
    </row>
    <row r="1040" spans="2:5" ht="47.1" customHeight="1">
      <c r="B1040" s="158"/>
      <c r="C1040" s="109"/>
      <c r="D1040" s="198"/>
      <c r="E1040" s="214"/>
    </row>
    <row r="1041" spans="2:5" ht="47.1" customHeight="1">
      <c r="B1041" s="158"/>
      <c r="C1041" s="109"/>
      <c r="D1041" s="198"/>
      <c r="E1041" s="214"/>
    </row>
    <row r="1042" spans="2:5" ht="47.1" customHeight="1">
      <c r="B1042" s="158"/>
      <c r="C1042" s="109"/>
      <c r="D1042" s="198"/>
      <c r="E1042" s="214"/>
    </row>
    <row r="1043" spans="2:5" ht="47.1" customHeight="1">
      <c r="B1043" s="158"/>
      <c r="C1043" s="109"/>
      <c r="D1043" s="198"/>
      <c r="E1043" s="214"/>
    </row>
    <row r="1044" spans="2:5" ht="47.1" customHeight="1">
      <c r="B1044" s="158"/>
      <c r="C1044" s="109"/>
      <c r="D1044" s="198"/>
      <c r="E1044" s="214"/>
    </row>
    <row r="1045" spans="2:5" ht="47.1" customHeight="1">
      <c r="B1045" s="158"/>
      <c r="C1045" s="109"/>
      <c r="D1045" s="198"/>
      <c r="E1045" s="214"/>
    </row>
    <row r="1046" spans="2:5" ht="47.1" customHeight="1">
      <c r="B1046" s="158"/>
      <c r="C1046" s="109"/>
      <c r="D1046" s="198"/>
      <c r="E1046" s="214"/>
    </row>
    <row r="1047" spans="2:5" ht="47.1" customHeight="1">
      <c r="B1047" s="158"/>
      <c r="C1047" s="109"/>
      <c r="D1047" s="198"/>
      <c r="E1047" s="214"/>
    </row>
    <row r="1048" spans="2:5" ht="47.1" customHeight="1">
      <c r="B1048" s="158"/>
      <c r="C1048" s="109"/>
      <c r="D1048" s="198"/>
      <c r="E1048" s="214"/>
    </row>
    <row r="1049" spans="2:5" ht="47.1" customHeight="1">
      <c r="B1049" s="158"/>
      <c r="C1049" s="109"/>
      <c r="D1049" s="198"/>
      <c r="E1049" s="214"/>
    </row>
    <row r="1050" spans="2:5" ht="47.1" customHeight="1">
      <c r="B1050" s="158"/>
      <c r="C1050" s="109"/>
      <c r="D1050" s="198"/>
      <c r="E1050" s="214"/>
    </row>
    <row r="1051" spans="2:5" ht="47.1" customHeight="1">
      <c r="B1051" s="158"/>
      <c r="C1051" s="109"/>
      <c r="D1051" s="198"/>
      <c r="E1051" s="214"/>
    </row>
    <row r="1052" spans="2:5" ht="47.1" customHeight="1">
      <c r="B1052" s="158"/>
      <c r="C1052" s="109"/>
      <c r="D1052" s="198"/>
      <c r="E1052" s="214"/>
    </row>
    <row r="1053" spans="2:5" ht="47.1" customHeight="1">
      <c r="B1053" s="158"/>
      <c r="C1053" s="109"/>
      <c r="D1053" s="198"/>
      <c r="E1053" s="214"/>
    </row>
    <row r="1054" spans="2:5" ht="47.1" customHeight="1">
      <c r="B1054" s="158"/>
      <c r="C1054" s="109"/>
      <c r="D1054" s="198"/>
      <c r="E1054" s="214"/>
    </row>
    <row r="1055" spans="2:5" ht="47.1" customHeight="1">
      <c r="B1055" s="158"/>
      <c r="C1055" s="109"/>
      <c r="D1055" s="198"/>
      <c r="E1055" s="214"/>
    </row>
    <row r="1056" spans="2:5" ht="47.1" customHeight="1">
      <c r="B1056" s="158"/>
      <c r="C1056" s="109"/>
      <c r="D1056" s="198"/>
      <c r="E1056" s="214"/>
    </row>
    <row r="1057" spans="2:5" ht="47.1" customHeight="1">
      <c r="B1057" s="158"/>
      <c r="C1057" s="109"/>
      <c r="D1057" s="198"/>
      <c r="E1057" s="214"/>
    </row>
    <row r="1058" spans="2:5" ht="47.1" customHeight="1">
      <c r="B1058" s="158"/>
      <c r="C1058" s="109"/>
      <c r="D1058" s="198"/>
      <c r="E1058" s="214"/>
    </row>
    <row r="1059" spans="2:5" ht="47.1" customHeight="1">
      <c r="B1059" s="158"/>
      <c r="C1059" s="109"/>
      <c r="D1059" s="198"/>
      <c r="E1059" s="214"/>
    </row>
    <row r="1060" spans="2:5" ht="47.1" customHeight="1">
      <c r="B1060" s="158"/>
      <c r="C1060" s="109"/>
      <c r="D1060" s="198"/>
      <c r="E1060" s="214"/>
    </row>
    <row r="1061" spans="2:5" ht="47.1" customHeight="1">
      <c r="B1061" s="158"/>
      <c r="C1061" s="109"/>
      <c r="D1061" s="198"/>
      <c r="E1061" s="214"/>
    </row>
    <row r="1062" spans="2:5" ht="47.1" customHeight="1">
      <c r="B1062" s="158"/>
      <c r="C1062" s="109"/>
      <c r="D1062" s="198"/>
      <c r="E1062" s="214"/>
    </row>
    <row r="1063" spans="2:5" ht="47.1" customHeight="1">
      <c r="B1063" s="158"/>
      <c r="C1063" s="109"/>
      <c r="D1063" s="198"/>
      <c r="E1063" s="214"/>
    </row>
    <row r="1064" spans="2:5" ht="47.1" customHeight="1">
      <c r="B1064" s="158"/>
      <c r="C1064" s="109"/>
      <c r="D1064" s="198"/>
      <c r="E1064" s="214"/>
    </row>
    <row r="1065" spans="2:5" ht="47.1" customHeight="1">
      <c r="B1065" s="158"/>
      <c r="C1065" s="109"/>
      <c r="D1065" s="198"/>
      <c r="E1065" s="214"/>
    </row>
    <row r="1066" spans="2:5" ht="47.1" customHeight="1">
      <c r="B1066" s="158"/>
      <c r="C1066" s="109"/>
      <c r="D1066" s="198"/>
      <c r="E1066" s="214"/>
    </row>
    <row r="1067" spans="2:5" ht="47.1" customHeight="1">
      <c r="B1067" s="158"/>
      <c r="C1067" s="109"/>
      <c r="D1067" s="198"/>
      <c r="E1067" s="214"/>
    </row>
    <row r="1068" spans="2:5" ht="47.1" customHeight="1">
      <c r="B1068" s="158"/>
      <c r="C1068" s="109"/>
      <c r="D1068" s="198"/>
      <c r="E1068" s="214"/>
    </row>
    <row r="1069" spans="2:5" ht="47.1" customHeight="1">
      <c r="B1069" s="158"/>
      <c r="C1069" s="109"/>
      <c r="D1069" s="198"/>
      <c r="E1069" s="214"/>
    </row>
    <row r="1070" spans="2:5" ht="47.1" customHeight="1">
      <c r="B1070" s="158"/>
      <c r="C1070" s="109"/>
      <c r="D1070" s="198"/>
      <c r="E1070" s="214"/>
    </row>
    <row r="1071" spans="2:5" ht="47.1" customHeight="1">
      <c r="B1071" s="158"/>
      <c r="C1071" s="109"/>
      <c r="D1071" s="198"/>
      <c r="E1071" s="214"/>
    </row>
    <row r="1072" spans="2:5" ht="47.1" customHeight="1">
      <c r="B1072" s="158"/>
      <c r="C1072" s="109"/>
      <c r="D1072" s="198"/>
      <c r="E1072" s="214"/>
    </row>
    <row r="1073" spans="2:5" ht="47.1" customHeight="1">
      <c r="B1073" s="158"/>
      <c r="C1073" s="109"/>
      <c r="D1073" s="198"/>
      <c r="E1073" s="214"/>
    </row>
    <row r="1074" spans="2:5" ht="47.1" customHeight="1">
      <c r="B1074" s="158"/>
      <c r="C1074" s="109"/>
      <c r="D1074" s="198"/>
      <c r="E1074" s="214"/>
    </row>
    <row r="1075" spans="2:5" ht="47.1" customHeight="1">
      <c r="B1075" s="158"/>
      <c r="C1075" s="109"/>
      <c r="D1075" s="198"/>
      <c r="E1075" s="214"/>
    </row>
    <row r="1076" spans="2:5" ht="47.1" customHeight="1">
      <c r="B1076" s="158"/>
      <c r="C1076" s="109"/>
      <c r="D1076" s="198"/>
      <c r="E1076" s="214"/>
    </row>
    <row r="1077" spans="2:5" ht="47.1" customHeight="1">
      <c r="B1077" s="158"/>
      <c r="C1077" s="109"/>
      <c r="D1077" s="198"/>
      <c r="E1077" s="214"/>
    </row>
    <row r="1078" spans="2:5" ht="47.1" customHeight="1">
      <c r="B1078" s="158"/>
      <c r="C1078" s="109"/>
      <c r="D1078" s="198"/>
      <c r="E1078" s="214"/>
    </row>
    <row r="1079" spans="2:5" ht="47.1" customHeight="1">
      <c r="B1079" s="158"/>
      <c r="C1079" s="109"/>
      <c r="D1079" s="198"/>
      <c r="E1079" s="214"/>
    </row>
    <row r="1080" spans="2:5" ht="47.1" customHeight="1">
      <c r="B1080" s="158"/>
      <c r="C1080" s="109"/>
      <c r="D1080" s="198"/>
      <c r="E1080" s="214"/>
    </row>
    <row r="1081" spans="2:5" ht="47.1" customHeight="1">
      <c r="B1081" s="158"/>
      <c r="C1081" s="109"/>
      <c r="D1081" s="198"/>
      <c r="E1081" s="214"/>
    </row>
    <row r="1082" spans="2:5" ht="47.1" customHeight="1">
      <c r="B1082" s="158"/>
      <c r="C1082" s="109"/>
      <c r="D1082" s="198"/>
      <c r="E1082" s="214"/>
    </row>
    <row r="1083" spans="2:5" ht="47.1" customHeight="1">
      <c r="B1083" s="158"/>
      <c r="C1083" s="109"/>
      <c r="D1083" s="198"/>
      <c r="E1083" s="214"/>
    </row>
    <row r="1084" spans="2:5" ht="47.1" customHeight="1">
      <c r="B1084" s="158"/>
      <c r="C1084" s="109"/>
      <c r="D1084" s="198"/>
      <c r="E1084" s="214"/>
    </row>
    <row r="1085" spans="2:5" ht="47.1" customHeight="1">
      <c r="B1085" s="158"/>
      <c r="C1085" s="109"/>
      <c r="D1085" s="198"/>
      <c r="E1085" s="214"/>
    </row>
    <row r="1086" spans="2:5" ht="47.1" customHeight="1">
      <c r="B1086" s="158"/>
      <c r="C1086" s="109"/>
      <c r="D1086" s="198"/>
      <c r="E1086" s="214"/>
    </row>
    <row r="1087" spans="2:5" ht="47.1" customHeight="1">
      <c r="B1087" s="158"/>
      <c r="C1087" s="109"/>
      <c r="D1087" s="198"/>
      <c r="E1087" s="214"/>
    </row>
    <row r="1088" spans="2:5" ht="47.1" customHeight="1">
      <c r="B1088" s="158"/>
      <c r="C1088" s="109"/>
      <c r="D1088" s="198"/>
      <c r="E1088" s="214"/>
    </row>
    <row r="1089" spans="2:5" ht="47.1" customHeight="1">
      <c r="B1089" s="158"/>
      <c r="C1089" s="109"/>
      <c r="D1089" s="198"/>
      <c r="E1089" s="214"/>
    </row>
    <row r="1090" spans="2:5" ht="47.1" customHeight="1">
      <c r="B1090" s="158"/>
      <c r="C1090" s="109"/>
      <c r="D1090" s="198"/>
      <c r="E1090" s="214"/>
    </row>
    <row r="1091" spans="2:5" ht="47.1" customHeight="1">
      <c r="B1091" s="158"/>
      <c r="C1091" s="109"/>
      <c r="D1091" s="198"/>
      <c r="E1091" s="214"/>
    </row>
    <row r="1092" spans="2:5" ht="47.1" customHeight="1">
      <c r="B1092" s="158"/>
      <c r="C1092" s="109"/>
      <c r="D1092" s="198"/>
      <c r="E1092" s="214"/>
    </row>
    <row r="1093" spans="2:5" ht="47.1" customHeight="1">
      <c r="B1093" s="158"/>
      <c r="C1093" s="109"/>
      <c r="D1093" s="198"/>
      <c r="E1093" s="214"/>
    </row>
    <row r="1094" spans="2:5" ht="47.1" customHeight="1">
      <c r="B1094" s="158"/>
      <c r="C1094" s="109"/>
      <c r="D1094" s="198"/>
      <c r="E1094" s="214"/>
    </row>
    <row r="1095" spans="2:5" ht="47.1" customHeight="1">
      <c r="B1095" s="158"/>
      <c r="C1095" s="109"/>
      <c r="D1095" s="198"/>
      <c r="E1095" s="214"/>
    </row>
    <row r="1096" spans="2:5" ht="47.1" customHeight="1">
      <c r="B1096" s="158"/>
      <c r="C1096" s="109"/>
      <c r="D1096" s="198"/>
      <c r="E1096" s="214"/>
    </row>
    <row r="1097" spans="2:5" ht="47.1" customHeight="1">
      <c r="B1097" s="158"/>
      <c r="C1097" s="109"/>
      <c r="D1097" s="198"/>
      <c r="E1097" s="214"/>
    </row>
    <row r="1098" spans="2:5" ht="47.1" customHeight="1">
      <c r="B1098" s="158"/>
      <c r="C1098" s="109"/>
      <c r="D1098" s="198"/>
      <c r="E1098" s="214"/>
    </row>
    <row r="1099" spans="2:5" ht="47.1" customHeight="1">
      <c r="B1099" s="158"/>
      <c r="C1099" s="109"/>
      <c r="D1099" s="198"/>
      <c r="E1099" s="214"/>
    </row>
    <row r="1100" spans="2:5" ht="47.1" customHeight="1">
      <c r="B1100" s="158"/>
      <c r="C1100" s="109"/>
      <c r="D1100" s="198"/>
      <c r="E1100" s="214"/>
    </row>
    <row r="1101" spans="2:5" ht="47.1" customHeight="1">
      <c r="B1101" s="158"/>
      <c r="C1101" s="109"/>
      <c r="D1101" s="198"/>
      <c r="E1101" s="214"/>
    </row>
    <row r="1102" spans="2:5" ht="47.1" customHeight="1">
      <c r="B1102" s="158"/>
      <c r="C1102" s="109"/>
      <c r="D1102" s="198"/>
      <c r="E1102" s="214"/>
    </row>
    <row r="1103" spans="2:5" ht="47.1" customHeight="1">
      <c r="B1103" s="158"/>
      <c r="C1103" s="109"/>
      <c r="D1103" s="198"/>
      <c r="E1103" s="214"/>
    </row>
    <row r="1104" spans="2:5" ht="47.1" customHeight="1">
      <c r="B1104" s="158"/>
      <c r="C1104" s="109"/>
      <c r="D1104" s="198"/>
      <c r="E1104" s="214"/>
    </row>
    <row r="1105" spans="2:5" ht="47.1" customHeight="1">
      <c r="B1105" s="158"/>
      <c r="C1105" s="109"/>
      <c r="D1105" s="198"/>
      <c r="E1105" s="214"/>
    </row>
    <row r="1106" spans="2:5" ht="47.1" customHeight="1">
      <c r="B1106" s="158"/>
      <c r="C1106" s="109"/>
      <c r="D1106" s="198"/>
      <c r="E1106" s="214"/>
    </row>
    <row r="1107" spans="2:5" ht="47.1" customHeight="1">
      <c r="B1107" s="158"/>
      <c r="C1107" s="109"/>
      <c r="D1107" s="198"/>
      <c r="E1107" s="214"/>
    </row>
    <row r="1108" spans="2:5" ht="47.1" customHeight="1">
      <c r="B1108" s="158"/>
      <c r="C1108" s="109"/>
      <c r="D1108" s="198"/>
      <c r="E1108" s="214"/>
    </row>
    <row r="1109" spans="2:5" ht="47.1" customHeight="1">
      <c r="B1109" s="158"/>
      <c r="C1109" s="109"/>
      <c r="D1109" s="198"/>
      <c r="E1109" s="214"/>
    </row>
    <row r="1110" spans="2:5" ht="47.1" customHeight="1">
      <c r="B1110" s="158"/>
      <c r="C1110" s="109"/>
      <c r="D1110" s="198"/>
      <c r="E1110" s="214"/>
    </row>
    <row r="1111" spans="2:5" ht="47.1" customHeight="1">
      <c r="B1111" s="158"/>
      <c r="C1111" s="109"/>
      <c r="D1111" s="198"/>
      <c r="E1111" s="214"/>
    </row>
    <row r="1112" spans="2:5" ht="47.1" customHeight="1">
      <c r="B1112" s="158"/>
      <c r="C1112" s="109"/>
      <c r="D1112" s="198"/>
      <c r="E1112" s="214"/>
    </row>
    <row r="1113" spans="2:5" ht="47.1" customHeight="1">
      <c r="B1113" s="158"/>
      <c r="C1113" s="109"/>
      <c r="D1113" s="198"/>
      <c r="E1113" s="214"/>
    </row>
    <row r="1114" spans="2:5" ht="47.1" customHeight="1">
      <c r="B1114" s="158"/>
      <c r="C1114" s="109"/>
      <c r="D1114" s="198"/>
      <c r="E1114" s="214"/>
    </row>
    <row r="1115" spans="2:5" ht="47.1" customHeight="1">
      <c r="B1115" s="158"/>
      <c r="C1115" s="109"/>
      <c r="D1115" s="198"/>
      <c r="E1115" s="214"/>
    </row>
    <row r="1116" spans="2:5" ht="47.1" customHeight="1">
      <c r="B1116" s="158"/>
      <c r="C1116" s="109"/>
      <c r="D1116" s="198"/>
      <c r="E1116" s="214"/>
    </row>
    <row r="1117" spans="2:5" ht="47.1" customHeight="1">
      <c r="B1117" s="158"/>
      <c r="C1117" s="109"/>
      <c r="D1117" s="198"/>
      <c r="E1117" s="214"/>
    </row>
    <row r="1118" spans="2:5" ht="47.1" customHeight="1">
      <c r="B1118" s="158"/>
      <c r="C1118" s="109"/>
      <c r="D1118" s="198"/>
      <c r="E1118" s="214"/>
    </row>
    <row r="1119" spans="2:5" ht="47.1" customHeight="1">
      <c r="B1119" s="158"/>
      <c r="C1119" s="109"/>
      <c r="D1119" s="198"/>
      <c r="E1119" s="214"/>
    </row>
    <row r="1120" spans="2:5" ht="47.1" customHeight="1">
      <c r="B1120" s="158"/>
      <c r="C1120" s="109"/>
      <c r="D1120" s="198"/>
      <c r="E1120" s="214"/>
    </row>
    <row r="1121" spans="2:5" ht="47.1" customHeight="1">
      <c r="B1121" s="158"/>
      <c r="C1121" s="109"/>
      <c r="D1121" s="198"/>
      <c r="E1121" s="214"/>
    </row>
    <row r="1122" spans="2:5" ht="47.1" customHeight="1">
      <c r="B1122" s="158"/>
      <c r="C1122" s="109"/>
      <c r="D1122" s="198"/>
      <c r="E1122" s="214"/>
    </row>
    <row r="1123" spans="2:5" ht="47.1" customHeight="1">
      <c r="B1123" s="158"/>
      <c r="C1123" s="109"/>
      <c r="D1123" s="198"/>
      <c r="E1123" s="214"/>
    </row>
    <row r="1124" spans="2:5" ht="47.1" customHeight="1">
      <c r="B1124" s="158"/>
      <c r="C1124" s="109"/>
      <c r="D1124" s="198"/>
      <c r="E1124" s="214"/>
    </row>
    <row r="1125" spans="2:5" ht="47.1" customHeight="1">
      <c r="B1125" s="158"/>
      <c r="C1125" s="109"/>
      <c r="D1125" s="198"/>
      <c r="E1125" s="214"/>
    </row>
    <row r="1126" spans="2:5" ht="47.1" customHeight="1">
      <c r="B1126" s="158"/>
      <c r="C1126" s="109"/>
      <c r="D1126" s="198"/>
      <c r="E1126" s="214"/>
    </row>
    <row r="1127" spans="2:5" ht="47.1" customHeight="1">
      <c r="B1127" s="158"/>
      <c r="C1127" s="109"/>
      <c r="D1127" s="198"/>
      <c r="E1127" s="214"/>
    </row>
    <row r="1128" spans="2:5" ht="47.1" customHeight="1">
      <c r="B1128" s="158"/>
      <c r="C1128" s="109"/>
      <c r="D1128" s="198"/>
      <c r="E1128" s="214"/>
    </row>
    <row r="1129" spans="2:5" ht="47.1" customHeight="1">
      <c r="B1129" s="158"/>
      <c r="C1129" s="109"/>
      <c r="D1129" s="198"/>
      <c r="E1129" s="214"/>
    </row>
    <row r="1130" spans="2:5" ht="47.1" customHeight="1">
      <c r="B1130" s="158"/>
      <c r="C1130" s="109"/>
      <c r="D1130" s="198"/>
      <c r="E1130" s="214"/>
    </row>
    <row r="1131" spans="2:5" ht="47.1" customHeight="1">
      <c r="B1131" s="158"/>
      <c r="C1131" s="109"/>
      <c r="D1131" s="198"/>
      <c r="E1131" s="214"/>
    </row>
    <row r="1132" spans="2:5" ht="47.1" customHeight="1">
      <c r="B1132" s="158"/>
      <c r="C1132" s="109"/>
      <c r="D1132" s="198"/>
      <c r="E1132" s="214"/>
    </row>
    <row r="1133" spans="2:5" ht="47.1" customHeight="1">
      <c r="B1133" s="158"/>
      <c r="C1133" s="109"/>
      <c r="D1133" s="198"/>
      <c r="E1133" s="214"/>
    </row>
    <row r="1134" spans="2:5" ht="47.1" customHeight="1">
      <c r="B1134" s="158"/>
      <c r="C1134" s="109"/>
      <c r="D1134" s="198"/>
      <c r="E1134" s="214"/>
    </row>
    <row r="1135" spans="2:5" ht="47.1" customHeight="1">
      <c r="B1135" s="158"/>
      <c r="C1135" s="109"/>
      <c r="D1135" s="198"/>
      <c r="E1135" s="214"/>
    </row>
    <row r="1136" spans="2:5" ht="47.1" customHeight="1">
      <c r="B1136" s="158"/>
      <c r="C1136" s="109"/>
      <c r="D1136" s="198"/>
      <c r="E1136" s="214"/>
    </row>
    <row r="1137" spans="2:5" ht="47.1" customHeight="1">
      <c r="B1137" s="158"/>
      <c r="C1137" s="109"/>
      <c r="D1137" s="198"/>
      <c r="E1137" s="214"/>
    </row>
    <row r="1138" spans="2:5" ht="47.1" customHeight="1">
      <c r="B1138" s="158"/>
      <c r="C1138" s="109"/>
      <c r="D1138" s="198"/>
      <c r="E1138" s="214"/>
    </row>
    <row r="1139" spans="2:5" ht="47.1" customHeight="1">
      <c r="B1139" s="158"/>
      <c r="C1139" s="109"/>
      <c r="D1139" s="198"/>
      <c r="E1139" s="214"/>
    </row>
    <row r="1140" spans="2:5" ht="47.1" customHeight="1">
      <c r="B1140" s="158"/>
      <c r="C1140" s="109"/>
      <c r="D1140" s="198"/>
      <c r="E1140" s="214"/>
    </row>
    <row r="1141" spans="2:5" ht="47.1" customHeight="1">
      <c r="B1141" s="158"/>
      <c r="C1141" s="109"/>
      <c r="D1141" s="198"/>
      <c r="E1141" s="214"/>
    </row>
    <row r="1142" spans="2:5" ht="47.1" customHeight="1">
      <c r="B1142" s="158"/>
      <c r="C1142" s="109"/>
      <c r="D1142" s="198"/>
      <c r="E1142" s="214"/>
    </row>
    <row r="1143" spans="2:5" ht="47.1" customHeight="1">
      <c r="B1143" s="158"/>
      <c r="C1143" s="109"/>
      <c r="D1143" s="198"/>
      <c r="E1143" s="214"/>
    </row>
    <row r="1144" spans="2:5" ht="47.1" customHeight="1">
      <c r="B1144" s="158"/>
      <c r="C1144" s="109"/>
      <c r="D1144" s="198"/>
      <c r="E1144" s="214"/>
    </row>
    <row r="1145" spans="2:5" ht="47.1" customHeight="1">
      <c r="B1145" s="158"/>
      <c r="C1145" s="109"/>
      <c r="D1145" s="198"/>
      <c r="E1145" s="214"/>
    </row>
    <row r="1146" spans="2:5" ht="47.1" customHeight="1">
      <c r="B1146" s="158"/>
      <c r="C1146" s="109"/>
      <c r="D1146" s="198"/>
      <c r="E1146" s="214"/>
    </row>
    <row r="1147" spans="2:5" ht="47.1" customHeight="1">
      <c r="B1147" s="158"/>
      <c r="C1147" s="109"/>
      <c r="D1147" s="198"/>
      <c r="E1147" s="214"/>
    </row>
    <row r="1148" spans="2:5" ht="47.1" customHeight="1">
      <c r="B1148" s="158"/>
      <c r="C1148" s="109"/>
      <c r="D1148" s="198"/>
      <c r="E1148" s="214"/>
    </row>
    <row r="1149" spans="2:5" ht="47.1" customHeight="1">
      <c r="B1149" s="158"/>
      <c r="C1149" s="109"/>
      <c r="D1149" s="198"/>
      <c r="E1149" s="214"/>
    </row>
    <row r="1150" spans="2:5" ht="47.1" customHeight="1">
      <c r="B1150" s="158"/>
      <c r="C1150" s="109"/>
      <c r="D1150" s="198"/>
      <c r="E1150" s="214"/>
    </row>
    <row r="1151" spans="2:5" ht="47.1" customHeight="1">
      <c r="B1151" s="158"/>
      <c r="C1151" s="109"/>
      <c r="D1151" s="198"/>
      <c r="E1151" s="214"/>
    </row>
    <row r="1152" spans="2:5" ht="47.1" customHeight="1">
      <c r="B1152" s="158"/>
      <c r="C1152" s="109"/>
      <c r="D1152" s="198"/>
      <c r="E1152" s="214"/>
    </row>
    <row r="1153" spans="2:5" ht="47.1" customHeight="1">
      <c r="B1153" s="158"/>
      <c r="C1153" s="109"/>
      <c r="D1153" s="198"/>
      <c r="E1153" s="214"/>
    </row>
    <row r="1154" spans="2:5" ht="47.1" customHeight="1">
      <c r="B1154" s="158"/>
      <c r="C1154" s="109"/>
      <c r="D1154" s="198"/>
      <c r="E1154" s="214"/>
    </row>
    <row r="1155" spans="2:5" ht="47.1" customHeight="1">
      <c r="B1155" s="158"/>
      <c r="C1155" s="109"/>
      <c r="D1155" s="198"/>
      <c r="E1155" s="214"/>
    </row>
    <row r="1156" spans="2:5" ht="47.1" customHeight="1">
      <c r="B1156" s="158"/>
      <c r="C1156" s="109"/>
      <c r="D1156" s="198"/>
      <c r="E1156" s="214"/>
    </row>
    <row r="1157" spans="2:5" ht="47.1" customHeight="1">
      <c r="B1157" s="158"/>
      <c r="C1157" s="109"/>
      <c r="D1157" s="198"/>
      <c r="E1157" s="214"/>
    </row>
    <row r="1158" spans="2:5" ht="47.1" customHeight="1">
      <c r="B1158" s="158"/>
      <c r="C1158" s="109"/>
      <c r="D1158" s="198"/>
      <c r="E1158" s="214"/>
    </row>
    <row r="1159" spans="2:5" ht="47.1" customHeight="1">
      <c r="B1159" s="158"/>
      <c r="C1159" s="109"/>
      <c r="D1159" s="198"/>
      <c r="E1159" s="214"/>
    </row>
    <row r="1160" spans="2:5" ht="47.1" customHeight="1">
      <c r="B1160" s="158"/>
      <c r="C1160" s="109"/>
      <c r="D1160" s="198"/>
      <c r="E1160" s="214"/>
    </row>
    <row r="1161" spans="2:5" ht="47.1" customHeight="1">
      <c r="B1161" s="158"/>
      <c r="C1161" s="109"/>
      <c r="D1161" s="198"/>
      <c r="E1161" s="214"/>
    </row>
    <row r="1162" spans="2:5" ht="47.1" customHeight="1">
      <c r="B1162" s="158"/>
      <c r="C1162" s="109"/>
      <c r="D1162" s="198"/>
      <c r="E1162" s="214"/>
    </row>
    <row r="1163" spans="2:5" ht="47.1" customHeight="1">
      <c r="B1163" s="158"/>
      <c r="C1163" s="109"/>
      <c r="D1163" s="198"/>
      <c r="E1163" s="214"/>
    </row>
    <row r="1164" spans="2:5" ht="47.1" customHeight="1">
      <c r="B1164" s="158"/>
      <c r="C1164" s="109"/>
      <c r="D1164" s="198"/>
      <c r="E1164" s="214"/>
    </row>
    <row r="1165" spans="2:5" ht="47.1" customHeight="1">
      <c r="B1165" s="158"/>
      <c r="C1165" s="109"/>
      <c r="D1165" s="198"/>
      <c r="E1165" s="214"/>
    </row>
    <row r="1166" spans="2:5" ht="47.1" customHeight="1">
      <c r="B1166" s="158"/>
      <c r="C1166" s="109"/>
      <c r="D1166" s="198"/>
      <c r="E1166" s="214"/>
    </row>
    <row r="1167" spans="2:5" ht="47.1" customHeight="1">
      <c r="B1167" s="158"/>
      <c r="C1167" s="109"/>
      <c r="D1167" s="198"/>
      <c r="E1167" s="214"/>
    </row>
    <row r="1168" spans="2:5" ht="47.1" customHeight="1">
      <c r="B1168" s="158"/>
      <c r="C1168" s="109"/>
      <c r="D1168" s="198"/>
      <c r="E1168" s="214"/>
    </row>
    <row r="1169" spans="2:5" ht="47.1" customHeight="1">
      <c r="B1169" s="158"/>
      <c r="C1169" s="109"/>
      <c r="D1169" s="198"/>
      <c r="E1169" s="214"/>
    </row>
    <row r="1170" spans="2:5" ht="47.1" customHeight="1">
      <c r="B1170" s="158"/>
      <c r="C1170" s="109"/>
      <c r="D1170" s="198"/>
      <c r="E1170" s="214"/>
    </row>
    <row r="1171" spans="2:5" ht="47.1" customHeight="1">
      <c r="B1171" s="158"/>
      <c r="C1171" s="109"/>
      <c r="D1171" s="198"/>
      <c r="E1171" s="214"/>
    </row>
    <row r="1172" spans="2:5" ht="47.1" customHeight="1">
      <c r="B1172" s="158"/>
      <c r="C1172" s="109"/>
      <c r="D1172" s="198"/>
      <c r="E1172" s="214"/>
    </row>
    <row r="1173" spans="2:5" ht="47.1" customHeight="1">
      <c r="B1173" s="158"/>
      <c r="C1173" s="109"/>
      <c r="D1173" s="198"/>
      <c r="E1173" s="214"/>
    </row>
    <row r="1174" spans="2:5" ht="47.1" customHeight="1">
      <c r="B1174" s="158"/>
      <c r="C1174" s="109"/>
      <c r="D1174" s="198"/>
      <c r="E1174" s="214"/>
    </row>
    <row r="1175" spans="2:5" ht="47.1" customHeight="1">
      <c r="B1175" s="158"/>
      <c r="C1175" s="109"/>
      <c r="D1175" s="198"/>
      <c r="E1175" s="214"/>
    </row>
    <row r="1176" spans="2:5" ht="47.1" customHeight="1">
      <c r="B1176" s="158"/>
      <c r="C1176" s="109"/>
      <c r="D1176" s="198"/>
      <c r="E1176" s="214"/>
    </row>
    <row r="1177" spans="2:5" ht="47.1" customHeight="1">
      <c r="B1177" s="158"/>
      <c r="C1177" s="109"/>
      <c r="D1177" s="198"/>
      <c r="E1177" s="214"/>
    </row>
    <row r="1178" spans="2:5" ht="47.1" customHeight="1">
      <c r="B1178" s="158"/>
      <c r="C1178" s="109"/>
      <c r="D1178" s="198"/>
      <c r="E1178" s="214"/>
    </row>
    <row r="1179" spans="2:5" ht="47.1" customHeight="1">
      <c r="B1179" s="158"/>
      <c r="C1179" s="109"/>
      <c r="D1179" s="198"/>
      <c r="E1179" s="214"/>
    </row>
    <row r="1180" spans="2:5" ht="47.1" customHeight="1">
      <c r="B1180" s="158"/>
      <c r="C1180" s="109"/>
      <c r="D1180" s="198"/>
      <c r="E1180" s="214"/>
    </row>
    <row r="1181" spans="2:5" ht="47.1" customHeight="1">
      <c r="B1181" s="158"/>
      <c r="C1181" s="109"/>
      <c r="D1181" s="198"/>
      <c r="E1181" s="214"/>
    </row>
    <row r="1182" spans="2:5" ht="47.1" customHeight="1">
      <c r="B1182" s="158"/>
      <c r="C1182" s="109"/>
      <c r="D1182" s="198"/>
      <c r="E1182" s="214"/>
    </row>
    <row r="1183" spans="2:5" ht="47.1" customHeight="1">
      <c r="B1183" s="158"/>
      <c r="C1183" s="109"/>
      <c r="D1183" s="198"/>
      <c r="E1183" s="214"/>
    </row>
    <row r="1184" spans="2:5" ht="47.1" customHeight="1">
      <c r="B1184" s="158"/>
      <c r="C1184" s="109"/>
      <c r="D1184" s="198"/>
      <c r="E1184" s="214"/>
    </row>
    <row r="1185" spans="2:5" ht="47.1" customHeight="1">
      <c r="B1185" s="158"/>
      <c r="C1185" s="109"/>
      <c r="D1185" s="198"/>
      <c r="E1185" s="214"/>
    </row>
    <row r="1186" spans="2:5" ht="47.1" customHeight="1">
      <c r="B1186" s="158"/>
      <c r="C1186" s="109"/>
      <c r="D1186" s="198"/>
      <c r="E1186" s="214"/>
    </row>
    <row r="1187" spans="2:5" ht="47.1" customHeight="1">
      <c r="B1187" s="158"/>
      <c r="C1187" s="109"/>
      <c r="D1187" s="198"/>
      <c r="E1187" s="214"/>
    </row>
    <row r="1188" spans="2:5" ht="47.1" customHeight="1">
      <c r="B1188" s="158"/>
      <c r="C1188" s="109"/>
      <c r="D1188" s="198"/>
      <c r="E1188" s="214"/>
    </row>
    <row r="1189" spans="2:5" ht="47.1" customHeight="1">
      <c r="B1189" s="158"/>
      <c r="C1189" s="109"/>
      <c r="D1189" s="198"/>
      <c r="E1189" s="214"/>
    </row>
    <row r="1190" spans="2:5" ht="47.1" customHeight="1">
      <c r="B1190" s="158"/>
      <c r="C1190" s="109"/>
      <c r="D1190" s="198"/>
      <c r="E1190" s="214"/>
    </row>
    <row r="1191" spans="2:5" ht="47.1" customHeight="1">
      <c r="B1191" s="158"/>
      <c r="C1191" s="109"/>
      <c r="D1191" s="198"/>
      <c r="E1191" s="214"/>
    </row>
    <row r="1192" spans="2:5" ht="47.1" customHeight="1">
      <c r="B1192" s="158"/>
      <c r="C1192" s="109"/>
      <c r="D1192" s="198"/>
      <c r="E1192" s="214"/>
    </row>
    <row r="1193" spans="2:5" ht="47.1" customHeight="1">
      <c r="B1193" s="158"/>
      <c r="C1193" s="109"/>
      <c r="D1193" s="198"/>
      <c r="E1193" s="214"/>
    </row>
    <row r="1194" spans="2:5" ht="47.1" customHeight="1">
      <c r="B1194" s="158"/>
      <c r="C1194" s="109"/>
      <c r="D1194" s="198"/>
      <c r="E1194" s="214"/>
    </row>
    <row r="1195" spans="2:5" ht="47.1" customHeight="1">
      <c r="B1195" s="158"/>
      <c r="C1195" s="109"/>
      <c r="D1195" s="198"/>
      <c r="E1195" s="214"/>
    </row>
    <row r="1196" spans="2:5" ht="47.1" customHeight="1">
      <c r="B1196" s="158"/>
      <c r="C1196" s="109"/>
      <c r="D1196" s="198"/>
      <c r="E1196" s="214"/>
    </row>
    <row r="1197" spans="2:5" ht="47.1" customHeight="1">
      <c r="B1197" s="158"/>
      <c r="C1197" s="109"/>
      <c r="D1197" s="198"/>
      <c r="E1197" s="214"/>
    </row>
    <row r="1198" spans="2:5" ht="47.1" customHeight="1">
      <c r="B1198" s="158"/>
      <c r="C1198" s="109"/>
      <c r="D1198" s="198"/>
      <c r="E1198" s="214"/>
    </row>
    <row r="1199" spans="2:5" ht="47.1" customHeight="1">
      <c r="B1199" s="158"/>
      <c r="C1199" s="109"/>
      <c r="D1199" s="198"/>
      <c r="E1199" s="214"/>
    </row>
    <row r="1200" spans="2:5" ht="47.1" customHeight="1">
      <c r="B1200" s="158"/>
      <c r="C1200" s="109"/>
      <c r="D1200" s="198"/>
      <c r="E1200" s="214"/>
    </row>
    <row r="1201" spans="2:5" ht="47.1" customHeight="1">
      <c r="B1201" s="158"/>
      <c r="C1201" s="109"/>
      <c r="D1201" s="198"/>
      <c r="E1201" s="214"/>
    </row>
    <row r="1202" spans="2:5" ht="47.1" customHeight="1">
      <c r="B1202" s="158"/>
      <c r="C1202" s="109"/>
      <c r="D1202" s="198"/>
      <c r="E1202" s="214"/>
    </row>
    <row r="1203" spans="2:5" ht="47.1" customHeight="1">
      <c r="B1203" s="158"/>
      <c r="C1203" s="109"/>
      <c r="D1203" s="198"/>
      <c r="E1203" s="214"/>
    </row>
    <row r="1204" spans="2:5" ht="47.1" customHeight="1">
      <c r="B1204" s="158"/>
      <c r="C1204" s="109"/>
      <c r="D1204" s="198"/>
      <c r="E1204" s="214"/>
    </row>
    <row r="1205" spans="2:5" ht="47.1" customHeight="1">
      <c r="B1205" s="158"/>
      <c r="C1205" s="109"/>
      <c r="D1205" s="198"/>
      <c r="E1205" s="214"/>
    </row>
    <row r="1206" spans="2:5" ht="47.1" customHeight="1">
      <c r="B1206" s="158"/>
      <c r="C1206" s="109"/>
      <c r="D1206" s="198"/>
      <c r="E1206" s="214"/>
    </row>
    <row r="1207" spans="2:5" ht="47.1" customHeight="1">
      <c r="B1207" s="158"/>
      <c r="C1207" s="109"/>
      <c r="D1207" s="198"/>
      <c r="E1207" s="214"/>
    </row>
    <row r="1208" spans="2:5" ht="47.1" customHeight="1">
      <c r="B1208" s="158"/>
      <c r="C1208" s="109"/>
      <c r="D1208" s="198"/>
      <c r="E1208" s="214"/>
    </row>
    <row r="1209" spans="2:5" ht="47.1" customHeight="1">
      <c r="B1209" s="158"/>
      <c r="C1209" s="109"/>
      <c r="D1209" s="198"/>
      <c r="E1209" s="214"/>
    </row>
    <row r="1210" spans="2:5" ht="47.1" customHeight="1">
      <c r="B1210" s="158"/>
      <c r="C1210" s="109"/>
      <c r="D1210" s="198"/>
      <c r="E1210" s="214"/>
    </row>
    <row r="1211" spans="2:5" ht="47.1" customHeight="1">
      <c r="B1211" s="158"/>
      <c r="C1211" s="109"/>
      <c r="D1211" s="198"/>
      <c r="E1211" s="214"/>
    </row>
    <row r="1212" spans="2:5" ht="47.1" customHeight="1">
      <c r="B1212" s="158"/>
      <c r="C1212" s="109"/>
      <c r="D1212" s="198"/>
      <c r="E1212" s="214"/>
    </row>
    <row r="1213" spans="2:5" ht="47.1" customHeight="1">
      <c r="B1213" s="158"/>
      <c r="C1213" s="109"/>
      <c r="D1213" s="198"/>
      <c r="E1213" s="214"/>
    </row>
    <row r="1214" spans="2:5" ht="47.1" customHeight="1">
      <c r="B1214" s="158"/>
      <c r="C1214" s="109"/>
      <c r="D1214" s="198"/>
      <c r="E1214" s="214"/>
    </row>
    <row r="1215" spans="2:5" ht="47.1" customHeight="1">
      <c r="B1215" s="158"/>
      <c r="C1215" s="109"/>
      <c r="D1215" s="198"/>
      <c r="E1215" s="214"/>
    </row>
    <row r="1216" spans="2:5" ht="47.1" customHeight="1">
      <c r="B1216" s="158"/>
      <c r="C1216" s="109"/>
      <c r="D1216" s="198"/>
      <c r="E1216" s="214"/>
    </row>
    <row r="1217" spans="2:5" ht="47.1" customHeight="1">
      <c r="B1217" s="158"/>
      <c r="C1217" s="109"/>
      <c r="D1217" s="198"/>
      <c r="E1217" s="214"/>
    </row>
    <row r="1218" spans="2:5" ht="47.1" customHeight="1">
      <c r="B1218" s="158"/>
      <c r="C1218" s="109"/>
      <c r="D1218" s="198"/>
      <c r="E1218" s="214"/>
    </row>
    <row r="1219" spans="2:5" ht="47.1" customHeight="1">
      <c r="B1219" s="158"/>
      <c r="C1219" s="109"/>
      <c r="D1219" s="198"/>
      <c r="E1219" s="214"/>
    </row>
    <row r="1220" spans="2:5" ht="47.1" customHeight="1">
      <c r="B1220" s="158"/>
      <c r="C1220" s="109"/>
      <c r="D1220" s="198"/>
      <c r="E1220" s="214"/>
    </row>
    <row r="1221" spans="2:5" ht="47.1" customHeight="1">
      <c r="B1221" s="158"/>
      <c r="C1221" s="109"/>
      <c r="D1221" s="198"/>
      <c r="E1221" s="214"/>
    </row>
    <row r="1222" spans="2:5" ht="47.1" customHeight="1">
      <c r="B1222" s="158"/>
      <c r="C1222" s="109"/>
      <c r="D1222" s="198"/>
      <c r="E1222" s="214"/>
    </row>
    <row r="1223" spans="2:5" ht="47.1" customHeight="1">
      <c r="B1223" s="158"/>
      <c r="C1223" s="109"/>
      <c r="D1223" s="198"/>
      <c r="E1223" s="214"/>
    </row>
    <row r="1224" spans="2:5" ht="47.1" customHeight="1">
      <c r="B1224" s="158"/>
      <c r="C1224" s="109"/>
      <c r="D1224" s="198"/>
      <c r="E1224" s="214"/>
    </row>
    <row r="1225" spans="2:5" ht="47.1" customHeight="1">
      <c r="B1225" s="158"/>
      <c r="C1225" s="109"/>
      <c r="D1225" s="198"/>
      <c r="E1225" s="214"/>
    </row>
    <row r="1226" spans="2:5" ht="47.1" customHeight="1">
      <c r="B1226" s="158"/>
      <c r="C1226" s="109"/>
      <c r="D1226" s="198"/>
      <c r="E1226" s="214"/>
    </row>
    <row r="1227" spans="2:5" ht="47.1" customHeight="1">
      <c r="B1227" s="158"/>
      <c r="C1227" s="109"/>
      <c r="D1227" s="198"/>
      <c r="E1227" s="214"/>
    </row>
    <row r="1228" spans="2:5" ht="47.1" customHeight="1">
      <c r="B1228" s="158"/>
      <c r="C1228" s="109"/>
      <c r="D1228" s="198"/>
      <c r="E1228" s="214"/>
    </row>
    <row r="1229" spans="2:5" ht="47.1" customHeight="1">
      <c r="B1229" s="158"/>
      <c r="C1229" s="109"/>
      <c r="D1229" s="198"/>
      <c r="E1229" s="214"/>
    </row>
    <row r="1230" spans="2:5" ht="47.1" customHeight="1">
      <c r="B1230" s="158"/>
      <c r="C1230" s="109"/>
      <c r="D1230" s="198"/>
      <c r="E1230" s="214"/>
    </row>
    <row r="1231" spans="2:5" ht="47.1" customHeight="1">
      <c r="B1231" s="158"/>
      <c r="C1231" s="109"/>
      <c r="D1231" s="198"/>
      <c r="E1231" s="214"/>
    </row>
    <row r="1232" spans="2:5" ht="47.1" customHeight="1">
      <c r="B1232" s="158"/>
      <c r="C1232" s="109"/>
      <c r="D1232" s="198"/>
      <c r="E1232" s="214"/>
    </row>
    <row r="1233" spans="2:5" ht="47.1" customHeight="1">
      <c r="B1233" s="158"/>
      <c r="C1233" s="109"/>
      <c r="D1233" s="198"/>
      <c r="E1233" s="214"/>
    </row>
    <row r="1234" spans="2:5" ht="47.1" customHeight="1">
      <c r="B1234" s="158"/>
      <c r="C1234" s="109"/>
      <c r="D1234" s="198"/>
      <c r="E1234" s="214"/>
    </row>
    <row r="1235" spans="2:5" ht="47.1" customHeight="1">
      <c r="B1235" s="158"/>
      <c r="C1235" s="109"/>
      <c r="D1235" s="198"/>
      <c r="E1235" s="214"/>
    </row>
    <row r="1236" spans="2:5" ht="47.1" customHeight="1">
      <c r="B1236" s="158"/>
      <c r="C1236" s="109"/>
      <c r="D1236" s="198"/>
      <c r="E1236" s="214"/>
    </row>
    <row r="1237" spans="2:5" ht="47.1" customHeight="1">
      <c r="B1237" s="158"/>
      <c r="C1237" s="109"/>
      <c r="D1237" s="198"/>
      <c r="E1237" s="214"/>
    </row>
    <row r="1238" spans="2:5" ht="47.1" customHeight="1">
      <c r="B1238" s="158"/>
      <c r="C1238" s="109"/>
      <c r="D1238" s="198"/>
      <c r="E1238" s="214"/>
    </row>
    <row r="1239" spans="2:5" ht="47.1" customHeight="1">
      <c r="B1239" s="158"/>
      <c r="C1239" s="109"/>
      <c r="D1239" s="198"/>
      <c r="E1239" s="214"/>
    </row>
    <row r="1240" spans="2:5" ht="47.1" customHeight="1">
      <c r="B1240" s="158"/>
      <c r="C1240" s="109"/>
      <c r="D1240" s="198"/>
      <c r="E1240" s="214"/>
    </row>
    <row r="1241" spans="2:5" ht="47.1" customHeight="1">
      <c r="B1241" s="158"/>
      <c r="C1241" s="109"/>
      <c r="D1241" s="198"/>
      <c r="E1241" s="214"/>
    </row>
    <row r="1242" spans="2:5" ht="47.1" customHeight="1">
      <c r="B1242" s="158"/>
      <c r="C1242" s="109"/>
      <c r="D1242" s="198"/>
      <c r="E1242" s="214"/>
    </row>
    <row r="1243" spans="2:5" ht="47.1" customHeight="1">
      <c r="B1243" s="158"/>
      <c r="C1243" s="109"/>
      <c r="D1243" s="198"/>
      <c r="E1243" s="214"/>
    </row>
    <row r="1244" spans="2:5" ht="47.1" customHeight="1">
      <c r="B1244" s="158"/>
      <c r="C1244" s="109"/>
      <c r="D1244" s="198"/>
      <c r="E1244" s="214"/>
    </row>
    <row r="1245" spans="2:5" ht="47.1" customHeight="1">
      <c r="B1245" s="158"/>
      <c r="C1245" s="109"/>
      <c r="D1245" s="198"/>
      <c r="E1245" s="214"/>
    </row>
    <row r="1246" spans="2:5" ht="47.1" customHeight="1">
      <c r="B1246" s="158"/>
      <c r="C1246" s="109"/>
      <c r="D1246" s="198"/>
      <c r="E1246" s="214"/>
    </row>
    <row r="1247" spans="2:5" ht="47.1" customHeight="1">
      <c r="B1247" s="158"/>
      <c r="C1247" s="109"/>
      <c r="D1247" s="198"/>
      <c r="E1247" s="214"/>
    </row>
    <row r="1248" spans="2:5" ht="47.1" customHeight="1">
      <c r="B1248" s="158"/>
      <c r="C1248" s="109"/>
      <c r="D1248" s="198"/>
      <c r="E1248" s="214"/>
    </row>
    <row r="1249" spans="2:5" ht="47.1" customHeight="1">
      <c r="B1249" s="158"/>
      <c r="C1249" s="109"/>
      <c r="D1249" s="198"/>
      <c r="E1249" s="214"/>
    </row>
    <row r="1250" spans="2:5" ht="47.1" customHeight="1">
      <c r="B1250" s="158"/>
      <c r="C1250" s="109"/>
      <c r="D1250" s="198"/>
      <c r="E1250" s="214"/>
    </row>
    <row r="1251" spans="2:5" ht="47.1" customHeight="1">
      <c r="B1251" s="158"/>
      <c r="C1251" s="109"/>
      <c r="D1251" s="198"/>
      <c r="E1251" s="214"/>
    </row>
    <row r="1252" spans="2:5" ht="47.1" customHeight="1">
      <c r="B1252" s="158"/>
      <c r="C1252" s="109"/>
      <c r="D1252" s="198"/>
      <c r="E1252" s="214"/>
    </row>
    <row r="1253" spans="2:5" ht="47.1" customHeight="1">
      <c r="B1253" s="158"/>
      <c r="C1253" s="109"/>
      <c r="D1253" s="198"/>
      <c r="E1253" s="214"/>
    </row>
    <row r="1254" spans="2:5" ht="47.1" customHeight="1">
      <c r="B1254" s="158"/>
      <c r="C1254" s="109"/>
      <c r="D1254" s="198"/>
      <c r="E1254" s="214"/>
    </row>
    <row r="1255" spans="2:5" ht="47.1" customHeight="1">
      <c r="B1255" s="158"/>
      <c r="C1255" s="109"/>
      <c r="D1255" s="198"/>
      <c r="E1255" s="214"/>
    </row>
    <row r="1256" spans="2:5" ht="47.1" customHeight="1">
      <c r="B1256" s="158"/>
      <c r="C1256" s="109"/>
      <c r="D1256" s="198"/>
      <c r="E1256" s="214"/>
    </row>
    <row r="1257" spans="2:5" ht="47.1" customHeight="1">
      <c r="B1257" s="158"/>
      <c r="C1257" s="109"/>
      <c r="D1257" s="198"/>
      <c r="E1257" s="214"/>
    </row>
    <row r="1258" spans="2:5" ht="47.1" customHeight="1">
      <c r="B1258" s="158"/>
      <c r="C1258" s="109"/>
      <c r="D1258" s="198"/>
      <c r="E1258" s="214"/>
    </row>
    <row r="1259" spans="2:5" ht="47.1" customHeight="1">
      <c r="B1259" s="158"/>
      <c r="C1259" s="109"/>
      <c r="D1259" s="198"/>
      <c r="E1259" s="214"/>
    </row>
    <row r="1260" spans="2:5" ht="47.1" customHeight="1">
      <c r="B1260" s="158"/>
      <c r="C1260" s="109"/>
      <c r="D1260" s="198"/>
      <c r="E1260" s="214"/>
    </row>
    <row r="1261" spans="2:5" ht="47.1" customHeight="1">
      <c r="B1261" s="158"/>
      <c r="C1261" s="109"/>
      <c r="D1261" s="198"/>
      <c r="E1261" s="214"/>
    </row>
    <row r="1262" spans="2:5" ht="47.1" customHeight="1">
      <c r="B1262" s="158"/>
      <c r="C1262" s="109"/>
      <c r="D1262" s="198"/>
      <c r="E1262" s="214"/>
    </row>
    <row r="1263" spans="2:5" ht="47.1" customHeight="1">
      <c r="B1263" s="158"/>
      <c r="C1263" s="109"/>
      <c r="D1263" s="198"/>
      <c r="E1263" s="214"/>
    </row>
    <row r="1264" spans="2:5" ht="47.1" customHeight="1">
      <c r="B1264" s="158"/>
      <c r="C1264" s="109"/>
      <c r="D1264" s="198"/>
      <c r="E1264" s="214"/>
    </row>
    <row r="1265" spans="2:5" ht="47.1" customHeight="1">
      <c r="B1265" s="158"/>
      <c r="C1265" s="109"/>
      <c r="D1265" s="198"/>
      <c r="E1265" s="214"/>
    </row>
    <row r="1266" spans="2:5" ht="47.1" customHeight="1">
      <c r="B1266" s="158"/>
      <c r="C1266" s="109"/>
      <c r="D1266" s="198"/>
      <c r="E1266" s="214"/>
    </row>
    <row r="1267" spans="2:5" ht="47.1" customHeight="1">
      <c r="B1267" s="158"/>
      <c r="C1267" s="109"/>
      <c r="D1267" s="198"/>
      <c r="E1267" s="214"/>
    </row>
    <row r="1268" spans="2:5" ht="47.1" customHeight="1">
      <c r="B1268" s="158"/>
      <c r="C1268" s="109"/>
      <c r="D1268" s="198"/>
      <c r="E1268" s="214"/>
    </row>
    <row r="1269" spans="2:5" ht="47.1" customHeight="1">
      <c r="B1269" s="158"/>
      <c r="C1269" s="109"/>
      <c r="D1269" s="198"/>
      <c r="E1269" s="214"/>
    </row>
    <row r="1270" spans="2:5" ht="47.1" customHeight="1">
      <c r="B1270" s="158"/>
      <c r="C1270" s="109"/>
      <c r="D1270" s="198"/>
      <c r="E1270" s="214"/>
    </row>
    <row r="1271" spans="2:5" ht="47.1" customHeight="1">
      <c r="B1271" s="158"/>
      <c r="C1271" s="109"/>
      <c r="D1271" s="198"/>
      <c r="E1271" s="214"/>
    </row>
    <row r="1272" spans="2:5" ht="47.1" customHeight="1">
      <c r="B1272" s="158"/>
      <c r="C1272" s="109"/>
      <c r="D1272" s="198"/>
      <c r="E1272" s="214"/>
    </row>
    <row r="1273" spans="2:5" ht="47.1" customHeight="1">
      <c r="B1273" s="158"/>
      <c r="C1273" s="109"/>
      <c r="D1273" s="198"/>
      <c r="E1273" s="214"/>
    </row>
    <row r="1274" spans="2:5" ht="47.1" customHeight="1">
      <c r="B1274" s="158"/>
      <c r="C1274" s="109"/>
      <c r="D1274" s="198"/>
      <c r="E1274" s="214"/>
    </row>
    <row r="1275" spans="2:5" ht="47.1" customHeight="1">
      <c r="B1275" s="158"/>
      <c r="C1275" s="109"/>
      <c r="D1275" s="198"/>
      <c r="E1275" s="214"/>
    </row>
    <row r="1276" spans="2:5" ht="47.1" customHeight="1">
      <c r="B1276" s="158"/>
      <c r="C1276" s="109"/>
      <c r="D1276" s="198"/>
      <c r="E1276" s="214"/>
    </row>
    <row r="1277" spans="2:5" ht="47.1" customHeight="1">
      <c r="B1277" s="158"/>
      <c r="C1277" s="109"/>
      <c r="D1277" s="198"/>
      <c r="E1277" s="214"/>
    </row>
    <row r="1278" spans="2:5" ht="47.1" customHeight="1">
      <c r="B1278" s="158"/>
      <c r="C1278" s="109"/>
      <c r="D1278" s="198"/>
      <c r="E1278" s="214"/>
    </row>
    <row r="1279" spans="2:5" ht="47.1" customHeight="1">
      <c r="B1279" s="158"/>
      <c r="C1279" s="109"/>
      <c r="D1279" s="198"/>
      <c r="E1279" s="214"/>
    </row>
    <row r="1280" spans="2:5" ht="47.1" customHeight="1">
      <c r="B1280" s="158"/>
      <c r="C1280" s="109"/>
      <c r="D1280" s="198"/>
      <c r="E1280" s="214"/>
    </row>
    <row r="1281" spans="2:5" ht="47.1" customHeight="1">
      <c r="B1281" s="158"/>
      <c r="C1281" s="109"/>
      <c r="D1281" s="198"/>
      <c r="E1281" s="214"/>
    </row>
    <row r="1282" spans="2:5" ht="47.1" customHeight="1">
      <c r="B1282" s="158"/>
      <c r="C1282" s="109"/>
      <c r="D1282" s="198"/>
      <c r="E1282" s="214"/>
    </row>
    <row r="1283" spans="2:5" ht="47.1" customHeight="1">
      <c r="B1283" s="158"/>
      <c r="C1283" s="109"/>
      <c r="D1283" s="198"/>
      <c r="E1283" s="214"/>
    </row>
    <row r="1284" spans="2:5" ht="47.1" customHeight="1">
      <c r="B1284" s="158"/>
      <c r="C1284" s="109"/>
      <c r="D1284" s="198"/>
      <c r="E1284" s="214"/>
    </row>
    <row r="1285" spans="2:5" ht="47.1" customHeight="1">
      <c r="B1285" s="158"/>
      <c r="C1285" s="109"/>
      <c r="D1285" s="198"/>
      <c r="E1285" s="214"/>
    </row>
    <row r="1286" spans="2:5" ht="47.1" customHeight="1">
      <c r="B1286" s="158"/>
      <c r="C1286" s="109"/>
      <c r="D1286" s="198"/>
      <c r="E1286" s="214"/>
    </row>
    <row r="1287" spans="2:5" ht="47.1" customHeight="1">
      <c r="B1287" s="158"/>
      <c r="C1287" s="109"/>
      <c r="D1287" s="198"/>
      <c r="E1287" s="214"/>
    </row>
    <row r="1288" spans="2:5" ht="47.1" customHeight="1">
      <c r="B1288" s="158"/>
      <c r="C1288" s="109"/>
      <c r="D1288" s="198"/>
      <c r="E1288" s="214"/>
    </row>
    <row r="1289" spans="2:5" ht="47.1" customHeight="1">
      <c r="B1289" s="158"/>
      <c r="C1289" s="109"/>
      <c r="D1289" s="198"/>
      <c r="E1289" s="214"/>
    </row>
    <row r="1290" spans="2:5" ht="47.1" customHeight="1">
      <c r="B1290" s="158"/>
      <c r="C1290" s="109"/>
      <c r="D1290" s="198"/>
      <c r="E1290" s="214"/>
    </row>
    <row r="1291" spans="2:5" ht="47.1" customHeight="1">
      <c r="B1291" s="158"/>
      <c r="C1291" s="109"/>
      <c r="D1291" s="198"/>
      <c r="E1291" s="214"/>
    </row>
    <row r="1292" spans="2:5" ht="47.1" customHeight="1">
      <c r="B1292" s="158"/>
      <c r="C1292" s="109"/>
      <c r="D1292" s="198"/>
      <c r="E1292" s="214"/>
    </row>
    <row r="1293" spans="2:5" ht="47.1" customHeight="1">
      <c r="B1293" s="158"/>
      <c r="C1293" s="109"/>
      <c r="D1293" s="198"/>
      <c r="E1293" s="214"/>
    </row>
    <row r="1294" spans="2:5" ht="47.1" customHeight="1">
      <c r="B1294" s="158"/>
      <c r="C1294" s="109"/>
      <c r="D1294" s="198"/>
      <c r="E1294" s="214"/>
    </row>
    <row r="1295" spans="2:5" ht="47.1" customHeight="1">
      <c r="B1295" s="158"/>
      <c r="C1295" s="109"/>
      <c r="D1295" s="198"/>
      <c r="E1295" s="214"/>
    </row>
    <row r="1296" spans="2:5" ht="47.1" customHeight="1">
      <c r="B1296" s="158"/>
      <c r="C1296" s="109"/>
      <c r="D1296" s="198"/>
      <c r="E1296" s="214"/>
    </row>
    <row r="1297" spans="2:5" ht="47.1" customHeight="1">
      <c r="B1297" s="158"/>
      <c r="C1297" s="109"/>
      <c r="D1297" s="198"/>
      <c r="E1297" s="214"/>
    </row>
    <row r="1298" spans="2:5" ht="47.1" customHeight="1">
      <c r="B1298" s="158"/>
      <c r="C1298" s="109"/>
      <c r="D1298" s="198"/>
      <c r="E1298" s="214"/>
    </row>
    <row r="1299" spans="2:5" ht="47.1" customHeight="1">
      <c r="B1299" s="158"/>
      <c r="C1299" s="109"/>
      <c r="D1299" s="198"/>
      <c r="E1299" s="214"/>
    </row>
    <row r="1300" spans="2:5" ht="47.1" customHeight="1">
      <c r="B1300" s="158"/>
      <c r="C1300" s="109"/>
      <c r="D1300" s="198"/>
      <c r="E1300" s="214"/>
    </row>
    <row r="1301" spans="2:5" ht="47.1" customHeight="1">
      <c r="B1301" s="158"/>
      <c r="C1301" s="109"/>
      <c r="D1301" s="198"/>
      <c r="E1301" s="214"/>
    </row>
    <row r="1302" spans="2:5" ht="47.1" customHeight="1">
      <c r="B1302" s="158"/>
      <c r="C1302" s="109"/>
      <c r="D1302" s="198"/>
      <c r="E1302" s="214"/>
    </row>
    <row r="1303" spans="2:5" ht="47.1" customHeight="1">
      <c r="B1303" s="158"/>
      <c r="C1303" s="109"/>
      <c r="D1303" s="198"/>
      <c r="E1303" s="214"/>
    </row>
    <row r="1304" spans="2:5" ht="47.1" customHeight="1">
      <c r="B1304" s="158"/>
      <c r="C1304" s="109"/>
      <c r="D1304" s="198"/>
      <c r="E1304" s="214"/>
    </row>
  </sheetData>
  <autoFilter ref="A2:L875"/>
  <mergeCells count="1">
    <mergeCell ref="A1:L1"/>
  </mergeCells>
  <pageMargins left="0" right="0" top="0.43307086614173229" bottom="0" header="0" footer="0"/>
  <pageSetup paperSize="9" scale="59" fitToHeight="0" orientation="landscape" r:id="rId1"/>
  <headerFooter>
    <oddFooter>&amp;C&amp;P</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I14"/>
  <sheetViews>
    <sheetView workbookViewId="0">
      <selection activeCell="C19" sqref="C19"/>
    </sheetView>
  </sheetViews>
  <sheetFormatPr defaultRowHeight="15"/>
  <cols>
    <col min="1" max="1" width="33" customWidth="1"/>
    <col min="3" max="5" width="28.5703125" customWidth="1"/>
    <col min="7" max="7" width="23.42578125" customWidth="1"/>
    <col min="8" max="8" width="24.7109375" customWidth="1"/>
    <col min="9" max="9" width="25.42578125" customWidth="1"/>
  </cols>
  <sheetData>
    <row r="1" spans="1:9" ht="52.5" customHeight="1" thickBot="1">
      <c r="A1" s="440" t="s">
        <v>1468</v>
      </c>
      <c r="B1" s="440"/>
      <c r="C1" s="440"/>
      <c r="D1" s="440"/>
      <c r="E1" s="440"/>
    </row>
    <row r="2" spans="1:9" ht="51" customHeight="1">
      <c r="A2" s="377" t="s">
        <v>683</v>
      </c>
      <c r="B2" s="378" t="s">
        <v>684</v>
      </c>
      <c r="C2" s="379" t="s">
        <v>685</v>
      </c>
      <c r="D2" s="379" t="s">
        <v>686</v>
      </c>
      <c r="E2" s="380" t="s">
        <v>687</v>
      </c>
    </row>
    <row r="3" spans="1:9" ht="22.5" customHeight="1">
      <c r="A3" s="381" t="s">
        <v>688</v>
      </c>
      <c r="B3" s="382">
        <v>15</v>
      </c>
      <c r="C3" s="383">
        <v>190661000</v>
      </c>
      <c r="D3" s="384">
        <v>0</v>
      </c>
      <c r="E3" s="384">
        <v>18206000</v>
      </c>
      <c r="G3" s="8"/>
      <c r="H3" s="8"/>
      <c r="I3" s="8"/>
    </row>
    <row r="4" spans="1:9" ht="22.5" customHeight="1">
      <c r="A4" s="381" t="s">
        <v>18</v>
      </c>
      <c r="B4" s="382">
        <v>49</v>
      </c>
      <c r="C4" s="383">
        <v>401969303</v>
      </c>
      <c r="D4" s="384">
        <v>190059108.38000003</v>
      </c>
      <c r="E4" s="384">
        <v>226650759.62</v>
      </c>
    </row>
    <row r="5" spans="1:9" ht="22.5" customHeight="1">
      <c r="A5" s="381" t="s">
        <v>75</v>
      </c>
      <c r="B5" s="382">
        <v>341</v>
      </c>
      <c r="C5" s="383">
        <v>3991622282.1124282</v>
      </c>
      <c r="D5" s="384">
        <v>1092235159.4187472</v>
      </c>
      <c r="E5" s="384">
        <v>626604710.19102883</v>
      </c>
      <c r="G5" s="8"/>
      <c r="H5" s="8"/>
      <c r="I5" s="8"/>
    </row>
    <row r="6" spans="1:9" ht="22.5" customHeight="1">
      <c r="A6" s="381" t="s">
        <v>94</v>
      </c>
      <c r="B6" s="382">
        <v>64</v>
      </c>
      <c r="C6" s="383">
        <v>1928963000</v>
      </c>
      <c r="D6" s="384">
        <v>277826950.67000002</v>
      </c>
      <c r="E6" s="384">
        <v>281903000</v>
      </c>
      <c r="G6" s="8"/>
      <c r="H6" s="8"/>
      <c r="I6" s="8"/>
    </row>
    <row r="7" spans="1:9" ht="22.5" customHeight="1">
      <c r="A7" s="381" t="s">
        <v>293</v>
      </c>
      <c r="B7" s="382">
        <v>72</v>
      </c>
      <c r="C7" s="383">
        <v>5414920679.46</v>
      </c>
      <c r="D7" s="384">
        <v>964986302.59000003</v>
      </c>
      <c r="E7" s="384">
        <v>248593128.17000002</v>
      </c>
      <c r="G7" s="8"/>
      <c r="H7" s="8"/>
      <c r="I7" s="8"/>
    </row>
    <row r="8" spans="1:9" ht="22.5" customHeight="1">
      <c r="A8" s="381" t="s">
        <v>1462</v>
      </c>
      <c r="B8" s="382">
        <v>68</v>
      </c>
      <c r="C8" s="383">
        <v>2324794642</v>
      </c>
      <c r="D8" s="384">
        <v>908038354.03999996</v>
      </c>
      <c r="E8" s="384">
        <v>50208574</v>
      </c>
      <c r="G8" s="8"/>
      <c r="H8" s="8"/>
      <c r="I8" s="8"/>
    </row>
    <row r="9" spans="1:9" ht="22.5" customHeight="1">
      <c r="A9" s="381" t="s">
        <v>1686</v>
      </c>
      <c r="B9" s="382">
        <v>264</v>
      </c>
      <c r="C9" s="383">
        <v>176455778069.39151</v>
      </c>
      <c r="D9" s="384">
        <v>52445389102.841316</v>
      </c>
      <c r="E9" s="384">
        <v>31013429116.880241</v>
      </c>
      <c r="G9" s="8"/>
      <c r="H9" s="8"/>
      <c r="I9" s="8"/>
    </row>
    <row r="10" spans="1:9" s="7" customFormat="1" ht="57.75" customHeight="1" thickBot="1">
      <c r="A10" s="385" t="s">
        <v>681</v>
      </c>
      <c r="B10" s="386">
        <f>SUM(B3:B9)</f>
        <v>873</v>
      </c>
      <c r="C10" s="387">
        <f>C9+C8+C7+C6+C5+C4+C3</f>
        <v>190708708975.96393</v>
      </c>
      <c r="D10" s="387">
        <f>D9+D8+D7+D6+D5+D4+D3</f>
        <v>55878534977.940056</v>
      </c>
      <c r="E10" s="387">
        <f>E9+E8+E7+E6+E5+E4+E3</f>
        <v>32465595288.861267</v>
      </c>
    </row>
    <row r="11" spans="1:9">
      <c r="C11" s="9"/>
      <c r="D11" s="67"/>
    </row>
    <row r="13" spans="1:9">
      <c r="C13" s="8"/>
      <c r="D13" s="8"/>
      <c r="E13" s="8"/>
    </row>
    <row r="14" spans="1:9">
      <c r="C14" s="9"/>
    </row>
  </sheetData>
  <mergeCells count="1">
    <mergeCell ref="A1:E1"/>
  </mergeCells>
  <pageMargins left="0.7" right="0.7" top="0.75" bottom="0.75" header="0.3" footer="0.3"/>
  <pageSetup paperSize="9" orientation="landscape" verticalDpi="4294967294"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5</vt:i4>
      </vt:variant>
      <vt:variant>
        <vt:lpstr>Adlandırılmış Aralıklar</vt:lpstr>
      </vt:variant>
      <vt:variant>
        <vt:i4>2</vt:i4>
      </vt:variant>
    </vt:vector>
  </HeadingPairs>
  <TitlesOfParts>
    <vt:vector size="7" baseType="lpstr">
      <vt:lpstr>KAPAK</vt:lpstr>
      <vt:lpstr>KURUMLAR</vt:lpstr>
      <vt:lpstr>KURUMLAR GENEL TOPLAM</vt:lpstr>
      <vt:lpstr>SEKTÖRLER</vt:lpstr>
      <vt:lpstr>SEKTÖRLER GENEL TOPLAM</vt:lpstr>
      <vt:lpstr>SEKTÖRLER!Yazdırma_Alanı</vt:lpstr>
      <vt:lpstr>SEKTÖRLER!Yazdırma_Başlıkları</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Serpil BÜYÜKKARA</dc:creator>
  <cp:lastModifiedBy>Züleyha AKSÜZEK KAVAK</cp:lastModifiedBy>
  <cp:lastPrinted>2020-06-24T07:04:39Z</cp:lastPrinted>
  <dcterms:created xsi:type="dcterms:W3CDTF">2019-05-06T12:54:55Z</dcterms:created>
  <dcterms:modified xsi:type="dcterms:W3CDTF">2024-12-18T09:04:13Z</dcterms:modified>
</cp:coreProperties>
</file>